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SEPO\NV112\DOKUM WEB\Dokumenty\Dotace\"/>
    </mc:Choice>
  </mc:AlternateContent>
  <bookViews>
    <workbookView xWindow="0" yWindow="0" windowWidth="28800" windowHeight="13830" activeTab="3"/>
  </bookViews>
  <sheets>
    <sheet name="Pokyny pro vyplnění" sheetId="7" r:id="rId1"/>
    <sheet name="Tabulka podlahových ploch" sheetId="6" r:id="rId2"/>
    <sheet name="Členění nákladů" sheetId="11" r:id="rId3"/>
    <sheet name="Výpočet dotace a úvěru" sheetId="9" r:id="rId4"/>
    <sheet name="Výpočtový list" sheetId="8" state="veryHidden" r:id="rId5"/>
    <sheet name="Splátkový kalendář" sheetId="10" state="veryHidden" r:id="rId6"/>
  </sheets>
  <definedNames>
    <definedName name="_xlnm.Print_Area" localSheetId="1">'Tabulka podlahových ploch'!$A$1:$C$60</definedName>
    <definedName name="_xlnm.Print_Area" localSheetId="3">'Výpočet dotace a úvěru'!$A$1:$B$36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9" i="8" l="1"/>
  <c r="C26" i="6" l="1"/>
  <c r="B13" i="11" l="1"/>
  <c r="C16" i="6" l="1"/>
  <c r="B48" i="8"/>
  <c r="B51" i="8" s="1"/>
  <c r="C37" i="6"/>
  <c r="C44" i="6"/>
  <c r="C50" i="6"/>
  <c r="B4" i="10"/>
  <c r="B2" i="10"/>
  <c r="B3" i="10"/>
  <c r="B33" i="8"/>
  <c r="C54" i="6" l="1"/>
  <c r="B36" i="8"/>
  <c r="B45" i="8" s="1"/>
  <c r="C56" i="6"/>
  <c r="B16" i="11" s="1"/>
  <c r="D42" i="8" s="1"/>
  <c r="B15" i="11"/>
  <c r="B42" i="8" s="1"/>
  <c r="B25" i="9" s="1"/>
  <c r="C52" i="6"/>
  <c r="B20" i="9"/>
  <c r="B23" i="9" l="1"/>
  <c r="B54" i="8"/>
  <c r="B24" i="9" s="1"/>
  <c r="B23" i="11"/>
  <c r="B24" i="11" s="1"/>
  <c r="B27" i="11" s="1"/>
  <c r="B30" i="9"/>
  <c r="D45" i="8"/>
  <c r="B1" i="10" s="1"/>
  <c r="C3" i="10" s="1"/>
  <c r="D3" i="10" s="1"/>
  <c r="B60" i="8"/>
  <c r="B57" i="8" l="1"/>
  <c r="D48" i="8" s="1"/>
  <c r="D51" i="8" s="1"/>
  <c r="D54" i="8" s="1"/>
  <c r="B29" i="9"/>
  <c r="C4" i="10"/>
  <c r="D4" i="10" s="1"/>
</calcChain>
</file>

<file path=xl/comments1.xml><?xml version="1.0" encoding="utf-8"?>
<comments xmlns="http://schemas.openxmlformats.org/spreadsheetml/2006/main">
  <authors>
    <author>Michal Vinter</author>
  </authors>
  <commentList>
    <comment ref="C1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pro vložení dalších řádků označte celý řádek a zvolte zkratku CTRL +
</t>
        </r>
      </text>
    </comment>
  </commentList>
</comments>
</file>

<file path=xl/sharedStrings.xml><?xml version="1.0" encoding="utf-8"?>
<sst xmlns="http://schemas.openxmlformats.org/spreadsheetml/2006/main" count="151" uniqueCount="132">
  <si>
    <t>Žadatel:</t>
  </si>
  <si>
    <t>Umístění stavby :</t>
  </si>
  <si>
    <r>
      <rPr>
        <b/>
        <sz val="16"/>
        <rFont val="Calibri"/>
        <family val="2"/>
        <charset val="238"/>
        <scheme val="minor"/>
      </rPr>
      <t>plocha v m</t>
    </r>
    <r>
      <rPr>
        <b/>
        <sz val="16"/>
        <rFont val="Calibri"/>
        <family val="2"/>
        <charset val="238"/>
      </rPr>
      <t>²</t>
    </r>
    <r>
      <rPr>
        <b/>
        <sz val="14"/>
        <rFont val="Calibri"/>
        <family val="2"/>
        <charset val="238"/>
      </rPr>
      <t xml:space="preserve"> </t>
    </r>
  </si>
  <si>
    <t>…………………………………………………………………………….</t>
  </si>
  <si>
    <t>…………………………………..</t>
  </si>
  <si>
    <t>datum</t>
  </si>
  <si>
    <t>j) koupě</t>
  </si>
  <si>
    <t>Typ pořízení</t>
  </si>
  <si>
    <r>
      <t>Průměrné náklady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</si>
  <si>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Doložte jakou součást investičního záměru k žádosti o dotaci dle NV 112/2019 Sb.</t>
  </si>
  <si>
    <t>Nezpůsobilé náklady</t>
  </si>
  <si>
    <t>Způsobilé náklady</t>
  </si>
  <si>
    <t>Požadovaná výše dotace</t>
  </si>
  <si>
    <t>k) 4. stavební úprava bytového domu nezpůsobilého k bydlení</t>
  </si>
  <si>
    <t>k) 2. stavební úprava prostor určených k jiným účelům než k bydlení</t>
  </si>
  <si>
    <t>k) 1. novostavba</t>
  </si>
  <si>
    <t>de minimis SOHZ</t>
  </si>
  <si>
    <t>vyrovnávací platba SOHZ</t>
  </si>
  <si>
    <t>Vyberte ze seznamu nebo doplňte</t>
  </si>
  <si>
    <t>k) 3. nástavba nebo přístavba</t>
  </si>
  <si>
    <t>Uživatelem zvolené parametry</t>
  </si>
  <si>
    <t>Způsob pořízení - seznam</t>
  </si>
  <si>
    <t>Forma dotace - seznam</t>
  </si>
  <si>
    <t>Pole</t>
  </si>
  <si>
    <t>Pokyny pro vyplnění</t>
  </si>
  <si>
    <t>K vyplnění a uložení je třeba verze MS EXCEL schopná pracovat se soubory s příponou .xslx.</t>
  </si>
  <si>
    <t>V režimu de minimis vyčerpáno aktuálně (EUR)</t>
  </si>
  <si>
    <t>Maximální výše dotace v režimu vyrovnávací platby SOHZ (Kč)</t>
  </si>
  <si>
    <t>CELKOVÉ NÁKLADY</t>
  </si>
  <si>
    <t>Členění nákladů v Kč</t>
  </si>
  <si>
    <t>stavební a technický dozor</t>
  </si>
  <si>
    <t>zpracování posudků a odhadů</t>
  </si>
  <si>
    <t>související s vypracováním žádosti o podporu</t>
  </si>
  <si>
    <r>
      <rPr>
        <b/>
        <sz val="12"/>
        <rFont val="Calibri"/>
        <family val="2"/>
        <charset val="238"/>
        <scheme val="minor"/>
      </rPr>
      <t>Maximální výše dotace v režimu de minimis SOHZ (Kč)</t>
    </r>
    <r>
      <rPr>
        <sz val="12"/>
        <rFont val="Calibri"/>
        <family val="2"/>
        <charset val="238"/>
        <scheme val="minor"/>
      </rPr>
      <t xml:space="preserve"> - orientační výpočet dle kurzu 25,75 KČ/EUR</t>
    </r>
  </si>
  <si>
    <r>
      <rPr>
        <b/>
        <sz val="12"/>
        <rFont val="Calibri"/>
        <family val="2"/>
        <charset val="238"/>
        <scheme val="minor"/>
      </rPr>
      <t>Podlahová plocha sociálních bytů celkem v m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</si>
  <si>
    <t xml:space="preserve">neuznatelné náklady na garáže a komerční prostory a jiné prostory nesouvisející s bydlením vypočtené dle podlahové plochy </t>
  </si>
  <si>
    <t>Umístění stavby:</t>
  </si>
  <si>
    <t>SOCIÁLNÍ BYTY</t>
  </si>
  <si>
    <t>DOSTUPNÉ BYTY</t>
  </si>
  <si>
    <t>Maximální výše úvěru</t>
  </si>
  <si>
    <t>Maximální výše dotace de minimis v Kč</t>
  </si>
  <si>
    <t>Maximální výše dotace de minimis v EUR</t>
  </si>
  <si>
    <t>Úroková sazba</t>
  </si>
  <si>
    <t>Tržní sazba (základní sazba + riziková přirážka)</t>
  </si>
  <si>
    <r>
      <t>Maximální výše dotace dle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</si>
  <si>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Maximální výše vyrovnávací platby</t>
  </si>
  <si>
    <t>Maximální výše podpory úvěru v de minimis</t>
  </si>
  <si>
    <t>jistina</t>
  </si>
  <si>
    <t>počet splátek</t>
  </si>
  <si>
    <t>Dobá splácení v letech</t>
  </si>
  <si>
    <t>úroková sazba</t>
  </si>
  <si>
    <t>tržní sazba</t>
  </si>
  <si>
    <t>celková splátka</t>
  </si>
  <si>
    <t>úroky</t>
  </si>
  <si>
    <t>Tabulka podlahových ploch v bytovém domě</t>
  </si>
  <si>
    <t>Tabulka podlahových ploch</t>
  </si>
  <si>
    <t xml:space="preserve">Vypište jednotlivé byty a místnosti včetně jejich ploch dle projektové dokumentace a to dle stanovených kategorií.  </t>
  </si>
  <si>
    <t xml:space="preserve">Pro vložení více řádků označte celý řádek a stikněte zkratku CTRL + </t>
  </si>
  <si>
    <t>Členění nákladů</t>
  </si>
  <si>
    <t>Zvolte zda budou způsobilé náklady stanoveny dle položkového rozpočtu nebo poměrovou částí podlahových ploch dle §14 NV.</t>
  </si>
  <si>
    <t>Do tabulky vyplňte dle jednotlivých kategorií způsobilé a nezpůsobilé náklady určené v §12 a §13 NV.</t>
  </si>
  <si>
    <t>V případě, že nepůjde náklady položkově rozdělit na způsobilé a nezpůsobilé, budou způsobilé náklady stanoveny pomocí poměru podlahových ploch dle §14 NV.</t>
  </si>
  <si>
    <t>Požadovaná výše dotace nesmí být větší, než celkové způsobilé náklady a zároveň menší nebo rovna maximální výši dotace vypočtené pro dotaci v režimu vyrovnávací platby SOHZ nebo de minimis SOHZ.</t>
  </si>
  <si>
    <t>1. Celková podlahová plocha sociálních bytových jednotek</t>
  </si>
  <si>
    <t>2. Celková podlahová plocha dostupných bytových jednotek</t>
  </si>
  <si>
    <t>3. Celková plocha ostatních místností a komunikačních prostor</t>
  </si>
  <si>
    <t>Celková podlahová plocha bytového domu</t>
  </si>
  <si>
    <t>Tyto tabulky a výpočty jsou určeny pro pořízení smíšeného bytového domu.</t>
  </si>
  <si>
    <t>Tabulka slouží pro určení celkové plochy sociálních a dostupných bytů a poměru ploch rozhodných pro stanovení poměrového určení způsobilých nákladů.</t>
  </si>
  <si>
    <t>Podíl podlahových ploch pro poměrné určení způsbilých nákladů se vypočítá u sociálních bytů jako podíl ploch (1.+ 5. / 1.+ 2. + 4. + 5) a u dostupných bytů jako podíl ploch (2. / 1. + 2. + 4. + 5.)</t>
  </si>
  <si>
    <t>Tabulka slouží pro stanovení celkových způsobilých nákladů pro výstavbu smíšeného domu.</t>
  </si>
  <si>
    <t>Výpočet dotace a úvěru</t>
  </si>
  <si>
    <t>Požadovaná výše úvěru nesmí být větší, než celkové způsobilé náklady.</t>
  </si>
  <si>
    <r>
      <t xml:space="preserve">Údaje vyplňte postupně na kartě </t>
    </r>
    <r>
      <rPr>
        <i/>
        <sz val="11"/>
        <color theme="1"/>
        <rFont val="Calibri"/>
        <family val="2"/>
        <charset val="238"/>
        <scheme val="minor"/>
      </rPr>
      <t>Tabulka podlahových ploch,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Členění nákladů a Výpočet dotace a úvěru</t>
    </r>
  </si>
  <si>
    <r>
      <t xml:space="preserve">Listy </t>
    </r>
    <r>
      <rPr>
        <i/>
        <sz val="11"/>
        <color theme="1"/>
        <rFont val="Calibri"/>
        <family val="2"/>
        <charset val="238"/>
        <scheme val="minor"/>
      </rPr>
      <t xml:space="preserve"> Tabulka podlahových ploch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Členění nákladů</t>
    </r>
    <r>
      <rPr>
        <sz val="11"/>
        <color theme="1"/>
        <rFont val="Calibri"/>
        <family val="2"/>
        <charset val="238"/>
        <scheme val="minor"/>
      </rPr>
      <t xml:space="preserve"> a </t>
    </r>
    <r>
      <rPr>
        <i/>
        <sz val="11"/>
        <color theme="1"/>
        <rFont val="Calibri"/>
        <family val="2"/>
        <charset val="238"/>
        <scheme val="minor"/>
      </rPr>
      <t>Výpočet dotace a úvěru</t>
    </r>
    <r>
      <rPr>
        <sz val="11"/>
        <color theme="1"/>
        <rFont val="Calibri"/>
        <family val="2"/>
        <charset val="238"/>
        <scheme val="minor"/>
      </rPr>
      <t xml:space="preserve"> doložte podepsané i ve formátu xls jako součást investičního záměru</t>
    </r>
  </si>
  <si>
    <t>Tabulka slouží pro výběr způsobu pořízení smíšeného domu, formy a maximální výše dotace a úvěru (stanovené dle §16 NV) a volbu výše dotace a úvěru, o kterou žadatel v rámci projektu žádá.</t>
  </si>
  <si>
    <t>Způsob určení způsobilých nákladů</t>
  </si>
  <si>
    <t>dle položkového rozpočtu</t>
  </si>
  <si>
    <t>……………</t>
  </si>
  <si>
    <r>
      <t xml:space="preserve">Způsobilé náklady se určí buď podle rozpočtových položek, nebo poměrnou částí podlahových ploch sociálních bytů k podlahové ploše všech bytů v domě nebo dostupných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sociálních a dostupných bytů k podlahové ploše všech bytů a těchto prostor. </t>
    </r>
    <r>
      <rPr>
        <b/>
        <sz val="8"/>
        <color theme="1"/>
        <rFont val="Calibri"/>
        <family val="2"/>
        <charset val="238"/>
        <scheme val="minor"/>
      </rPr>
      <t>Částky uvádějte včetně DPH (s vyjímkou části DPH u niž vznikne nárok na odpočet).</t>
    </r>
  </si>
  <si>
    <t>Způsob stanovení způsobilých nákladů - seznam</t>
  </si>
  <si>
    <t>poměrovou částí podlahových ploch</t>
  </si>
  <si>
    <t>Forma úvěru - seznam</t>
  </si>
  <si>
    <t>investiční podpora na místní infrastrukturu</t>
  </si>
  <si>
    <t>Výpočet výše dotace a úvěru</t>
  </si>
  <si>
    <r>
      <t>Celková plocha sociálních bytů v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</si>
  <si>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Celkové způsobile náklady SOCIÁLNÍ BYTY</t>
  </si>
  <si>
    <t>Celkové způsobile náklady DOSTUPNÉ BYTY</t>
  </si>
  <si>
    <t>Celkové způsobilé náklady SOCIÁLNÍ BYTY</t>
  </si>
  <si>
    <t>Požadovaná výše úvěru</t>
  </si>
  <si>
    <t>Celkové způsobilé náklady DOSTUPNÉ BYTY</t>
  </si>
  <si>
    <t>DOTACE</t>
  </si>
  <si>
    <t>ÚVĚR</t>
  </si>
  <si>
    <t>Volné prostředky v režimu de minimis SOHZ (EUR)</t>
  </si>
  <si>
    <t>Volné prostředky v režimu de minimis SOHZ (CZK)</t>
  </si>
  <si>
    <t>Volné prostředky v režimu de minimis (EUR)</t>
  </si>
  <si>
    <t>Volné prostředky v režimu de minimis (CZK)</t>
  </si>
  <si>
    <r>
      <t xml:space="preserve">Maximální výše úvěru (Kč) </t>
    </r>
    <r>
      <rPr>
        <sz val="12"/>
        <rFont val="Calibri"/>
        <family val="2"/>
        <charset val="238"/>
        <scheme val="minor"/>
      </rPr>
      <t>-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v případě de minimis bude stanoveno po podání žádosti</t>
    </r>
  </si>
  <si>
    <t>náklady kompletní demolice budovy (uvádějte 30% z nákladu)</t>
  </si>
  <si>
    <t>Celkové nezpůsobilé náklady</t>
  </si>
  <si>
    <r>
      <t xml:space="preserve">Celkové způsobilé náklady SOCIÁLNÍ BYTY </t>
    </r>
    <r>
      <rPr>
        <sz val="12"/>
        <rFont val="Calibri"/>
        <family val="2"/>
        <charset val="238"/>
        <scheme val="minor"/>
      </rPr>
      <t>(dle poměrné části podlahové plochy)</t>
    </r>
  </si>
  <si>
    <r>
      <t xml:space="preserve">Celkové způsobilé náklady DOSTUPNÉ BYTY </t>
    </r>
    <r>
      <rPr>
        <sz val="12"/>
        <rFont val="Calibri"/>
        <family val="2"/>
        <charset val="238"/>
        <scheme val="minor"/>
      </rPr>
      <t>(dle poměrné části podlahové plochy)</t>
    </r>
  </si>
  <si>
    <t>Suma</t>
  </si>
  <si>
    <t>zpracování projektové dokumentace</t>
  </si>
  <si>
    <t>Pro ověření výše dotace, o kterou je možné žádat v rámci dotace de minimis SOHZ je nutné, aby žadatel vyplnil kolik v režimu de minimis k datu podání žádosti vyčerpal (informaci je možné ověřit v Registru de minimis). Částku uvedťe v EUR. Maximální výše dotace v režimu de minimis bude vypočtena jako orientační v Kč (přepočtena dle kurzu 25,75 Kč/EUR).</t>
  </si>
  <si>
    <t>koupě pozemku, jehož součástí je stavba</t>
  </si>
  <si>
    <t>jméno (vypsat) a podpis oprávněného
zástupce žadatele o podporu</t>
  </si>
  <si>
    <t>………………………</t>
  </si>
  <si>
    <t>stavební náklady na výstavbu nájemních bytů (zařízení staveniště, pozemní úpravy a stavební práce, materiál a jeho doprava, demoliční práce, revize a zkoušky)</t>
  </si>
  <si>
    <t>l) modernizace</t>
  </si>
  <si>
    <t xml:space="preserve">Data z listů jsou přenášena do navazujících listů sešitu a slouží pro výpočet výše dotace a úvěru. </t>
  </si>
  <si>
    <t>de minimis</t>
  </si>
  <si>
    <t xml:space="preserve">např. byt č.1 = předsíň (1.01) + pokoj+KK (1.02) + koupelna (1.03) + balkon (1.04) + sklep (1.05) </t>
  </si>
  <si>
    <t xml:space="preserve">např. byt č.2 = předsíň (2.01) + pokoj+KK (2.02) + koupelna (2.03) + balkon (2.04) + sklep (2.05) </t>
  </si>
  <si>
    <r>
      <rPr>
        <b/>
        <sz val="14"/>
        <rFont val="Calibri"/>
        <family val="2"/>
        <charset val="238"/>
        <scheme val="minor"/>
      </rPr>
      <t>Ostatní místnosti a komunikační prostory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</t>
    </r>
  </si>
  <si>
    <r>
      <t xml:space="preserve">Podíl ploch způsobilých nákladů na SOCIÁLNÍ BYTY </t>
    </r>
    <r>
      <rPr>
        <sz val="11"/>
        <color theme="1"/>
        <rFont val="Calibri"/>
        <family val="2"/>
        <charset val="238"/>
        <scheme val="minor"/>
      </rPr>
      <t>(plochy 1.+ 5. / 1.+ 2. + 4. + 5.)</t>
    </r>
  </si>
  <si>
    <r>
      <t xml:space="preserve">Podíl ploch způsobilých nákladů na DOSTUPNÉ BYTY </t>
    </r>
    <r>
      <rPr>
        <sz val="11"/>
        <color theme="1"/>
        <rFont val="Calibri"/>
        <family val="2"/>
        <charset val="238"/>
        <scheme val="minor"/>
      </rPr>
      <t>(plochy 2. / 1. + 2. + 4. + 5.)</t>
    </r>
  </si>
  <si>
    <t>např. kočárkárna (1.06)</t>
  </si>
  <si>
    <t>např. technická místnost (1.07)</t>
  </si>
  <si>
    <t>např. chodba (1.08)</t>
  </si>
  <si>
    <t>např. chodba (1.09)</t>
  </si>
  <si>
    <r>
      <t xml:space="preserve">Sociální byty </t>
    </r>
    <r>
      <rPr>
        <sz val="11"/>
        <rFont val="Calibri"/>
        <family val="2"/>
        <charset val="238"/>
        <scheme val="minor"/>
      </rPr>
      <t>(bytové jednotky a místnosti označte shodně s projektovou dokumentací, plochu uvádějte  vč. příslušenství bytu - prostor užívaných společně s bytem tj. vč. uzamykatelné komory, sklepů, sklepních kójí, balkónů, teras a lodžií)</t>
    </r>
  </si>
  <si>
    <r>
      <t xml:space="preserve">Dostupné byty </t>
    </r>
    <r>
      <rPr>
        <sz val="11"/>
        <rFont val="Calibri"/>
        <family val="2"/>
        <charset val="238"/>
        <scheme val="minor"/>
      </rPr>
      <t>(bytové jednotky a místnosti označte shodně s projektovou dokumentací, plochu uvádějte  vč. příslušenství bytu - prostor užívaných společně s bytem tj. vč. uzamykatelné komory, sklepů, sklepních kójí, balkónů, teras a lodžií)</t>
    </r>
  </si>
  <si>
    <t>Doložte jakou přílohu k žádosti o dotaci dle NV 112/2019 Sb.</t>
  </si>
  <si>
    <t>náklady související s nezpůsobilými náklady a jiné náklady (například úpravy okolí, parkovací stání, osvětlení mimo budovu, přístupový chodník a další)</t>
  </si>
  <si>
    <r>
      <t xml:space="preserve">5. Celková plocha místností </t>
    </r>
    <r>
      <rPr>
        <sz val="12"/>
        <color theme="1"/>
        <rFont val="Calibri"/>
        <family val="2"/>
        <charset val="238"/>
        <scheme val="minor"/>
      </rPr>
      <t>dle § 12 odst. 4.</t>
    </r>
  </si>
  <si>
    <r>
      <t xml:space="preserve">4. Celková plocha prostor </t>
    </r>
    <r>
      <rPr>
        <sz val="12"/>
        <color theme="1"/>
        <rFont val="Calibri"/>
        <family val="2"/>
        <charset val="238"/>
        <scheme val="minor"/>
      </rPr>
      <t>dle § 13 písm. f)</t>
    </r>
  </si>
  <si>
    <r>
      <t xml:space="preserve">Garáže, komerční prostory a jiné prostory, jejichž užívání nesouvisí s bydlením </t>
    </r>
    <r>
      <rPr>
        <sz val="11"/>
        <color theme="1"/>
        <rFont val="Calibri"/>
        <family val="2"/>
        <charset val="238"/>
        <scheme val="minor"/>
      </rPr>
      <t>(dle § 13 písm. f)</t>
    </r>
  </si>
  <si>
    <r>
      <t>Místnosti pro osobu poskytující domovní služby nebo pro sociálního pracovníka a samostatná místnost se záchodem a umyvadlem</t>
    </r>
    <r>
      <rPr>
        <sz val="11"/>
        <rFont val="Calibri"/>
        <family val="2"/>
        <charset val="238"/>
        <scheme val="minor"/>
      </rPr>
      <t xml:space="preserve"> (dle § 12 odst. 4.)</t>
    </r>
  </si>
  <si>
    <r>
      <rPr>
        <b/>
        <sz val="12"/>
        <rFont val="Calibri"/>
        <family val="2"/>
        <charset val="238"/>
        <scheme val="minor"/>
      </rPr>
      <t xml:space="preserve">Způsob pořízení </t>
    </r>
    <r>
      <rPr>
        <sz val="12"/>
        <rFont val="Calibri"/>
        <family val="2"/>
        <charset val="238"/>
        <scheme val="minor"/>
      </rPr>
      <t>dle § 2 písm. k) nebo l) NV</t>
    </r>
  </si>
  <si>
    <r>
      <t xml:space="preserve">Forma dotace </t>
    </r>
    <r>
      <rPr>
        <sz val="12"/>
        <rFont val="Calibri"/>
        <family val="2"/>
        <charset val="238"/>
        <scheme val="minor"/>
      </rPr>
      <t>dle § 6 písm. a) NV</t>
    </r>
  </si>
  <si>
    <r>
      <t xml:space="preserve">Forma úvěru </t>
    </r>
    <r>
      <rPr>
        <sz val="12"/>
        <rFont val="Calibri"/>
        <family val="2"/>
        <charset val="238"/>
        <scheme val="minor"/>
      </rPr>
      <t>dle § 6 písm. b) NV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</si>
</sst>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č&quot;;[Red]\-#,##0.00\ &quot;Kč&quot;"/>
  </numFmts>
  <fonts count="3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28"/>
      <name val="Calibri"/>
      <family val="2"/>
      <charset val="238"/>
      <scheme val="minor"/>
    </font>
    <font>
      <u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31" fillId="0" borderId="0" applyFont="0" applyFill="0" applyBorder="0" applyAlignment="0" applyProtection="0"/>
  </cellStyleXfs>
  <cellXfs count="160">
    <xf numFmtId="0" fontId="0" fillId="0" borderId="0" xfId="0"/>
    <xf numFmtId="0" fontId="0" fillId="0" borderId="0" xfId="0" applyBorder="1"/>
    <xf numFmtId="0" fontId="0" fillId="0" borderId="6" xfId="0" applyBorder="1"/>
    <xf numFmtId="2" fontId="0" fillId="0" borderId="6" xfId="0" applyNumberFormat="1" applyBorder="1"/>
    <xf numFmtId="0" fontId="0" fillId="2" borderId="6" xfId="0" applyFill="1" applyBorder="1"/>
    <xf numFmtId="0" fontId="0" fillId="0" borderId="5" xfId="0" applyBorder="1"/>
    <xf numFmtId="0" fontId="0" fillId="3" borderId="10" xfId="0" applyFill="1" applyBorder="1"/>
    <xf numFmtId="0" fontId="0" fillId="2" borderId="9" xfId="0" applyFill="1" applyBorder="1"/>
    <xf numFmtId="1" fontId="0" fillId="0" borderId="6" xfId="0" applyNumberFormat="1" applyBorder="1"/>
    <xf numFmtId="3" fontId="0" fillId="0" borderId="6" xfId="0" applyNumberFormat="1" applyBorder="1"/>
    <xf numFmtId="0" fontId="0" fillId="0" borderId="6" xfId="0" applyBorder="1" applyAlignment="1">
      <alignment vertical="center" wrapText="1"/>
    </xf>
    <xf numFmtId="3" fontId="0" fillId="0" borderId="14" xfId="0" applyNumberFormat="1" applyFont="1" applyBorder="1" applyAlignment="1" applyProtection="1">
      <alignment vertical="center"/>
      <protection locked="0"/>
    </xf>
    <xf numFmtId="3" fontId="0" fillId="0" borderId="15" xfId="0" applyNumberFormat="1" applyFont="1" applyBorder="1" applyAlignment="1" applyProtection="1">
      <alignment vertical="center"/>
      <protection locked="0"/>
    </xf>
    <xf numFmtId="3" fontId="0" fillId="4" borderId="10" xfId="0" applyNumberFormat="1" applyFont="1" applyFill="1" applyBorder="1" applyAlignment="1" applyProtection="1">
      <alignment vertical="center"/>
    </xf>
    <xf numFmtId="4" fontId="26" fillId="0" borderId="26" xfId="0" applyNumberFormat="1" applyFont="1" applyBorder="1" applyAlignment="1" applyProtection="1">
      <alignment horizontal="left" vertical="center" wrapText="1"/>
      <protection locked="0"/>
    </xf>
    <xf numFmtId="3" fontId="0" fillId="0" borderId="0" xfId="0" applyNumberFormat="1" applyFont="1" applyBorder="1" applyAlignment="1" applyProtection="1">
      <alignment vertical="center"/>
      <protection locked="0"/>
    </xf>
    <xf numFmtId="4" fontId="26" fillId="0" borderId="0" xfId="0" applyNumberFormat="1" applyFont="1" applyBorder="1" applyAlignment="1" applyProtection="1">
      <alignment horizontal="left" vertical="center" wrapText="1"/>
      <protection locked="0"/>
    </xf>
    <xf numFmtId="3" fontId="9" fillId="4" borderId="10" xfId="0" applyNumberFormat="1" applyFont="1" applyFill="1" applyBorder="1" applyAlignment="1" applyProtection="1">
      <alignment vertical="center"/>
    </xf>
    <xf numFmtId="3" fontId="0" fillId="4" borderId="29" xfId="0" applyNumberFormat="1" applyFont="1" applyFill="1" applyBorder="1" applyAlignment="1" applyProtection="1">
      <alignment horizontal="right" vertical="center"/>
    </xf>
    <xf numFmtId="0" fontId="1" fillId="5" borderId="10" xfId="0" applyFont="1" applyFill="1" applyBorder="1" applyAlignment="1">
      <alignment vertical="center"/>
    </xf>
    <xf numFmtId="0" fontId="9" fillId="0" borderId="0" xfId="0" applyFont="1"/>
    <xf numFmtId="10" fontId="0" fillId="0" borderId="6" xfId="1" applyNumberFormat="1" applyFont="1" applyBorder="1"/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/>
    <xf numFmtId="8" fontId="0" fillId="0" borderId="0" xfId="0" applyNumberFormat="1"/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1" fillId="5" borderId="10" xfId="0" applyFont="1" applyFill="1" applyBorder="1" applyAlignment="1">
      <alignment vertical="center"/>
    </xf>
    <xf numFmtId="0" fontId="0" fillId="0" borderId="3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wrapText="1"/>
    </xf>
    <xf numFmtId="0" fontId="27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4" borderId="10" xfId="0" applyFont="1" applyFill="1" applyBorder="1" applyAlignment="1" applyProtection="1">
      <alignment horizontal="left" wrapText="1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 indent="7"/>
      <protection locked="0"/>
    </xf>
    <xf numFmtId="4" fontId="5" fillId="0" borderId="0" xfId="0" applyNumberFormat="1" applyFont="1" applyBorder="1" applyAlignment="1" applyProtection="1">
      <alignment horizontal="left" vertical="center" wrapText="1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4" fontId="1" fillId="4" borderId="1" xfId="0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top" wrapText="1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3" borderId="32" xfId="0" applyFill="1" applyBorder="1"/>
    <xf numFmtId="4" fontId="12" fillId="4" borderId="1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2" fontId="18" fillId="0" borderId="16" xfId="0" applyNumberFormat="1" applyFont="1" applyBorder="1" applyProtection="1">
      <protection locked="0"/>
    </xf>
    <xf numFmtId="2" fontId="18" fillId="0" borderId="17" xfId="0" applyNumberFormat="1" applyFont="1" applyBorder="1" applyProtection="1">
      <protection locked="0"/>
    </xf>
    <xf numFmtId="0" fontId="1" fillId="0" borderId="0" xfId="0" applyNumberFormat="1" applyFont="1" applyBorder="1" applyProtection="1">
      <protection locked="0"/>
    </xf>
    <xf numFmtId="2" fontId="14" fillId="0" borderId="0" xfId="0" applyNumberFormat="1" applyFont="1" applyBorder="1" applyProtection="1">
      <protection locked="0"/>
    </xf>
    <xf numFmtId="9" fontId="0" fillId="0" borderId="0" xfId="0" applyNumberFormat="1" applyProtection="1">
      <protection locked="0"/>
    </xf>
    <xf numFmtId="0" fontId="1" fillId="6" borderId="2" xfId="0" applyNumberFormat="1" applyFont="1" applyFill="1" applyBorder="1" applyAlignment="1" applyProtection="1">
      <alignment horizontal="left" indent="1"/>
      <protection locked="0"/>
    </xf>
    <xf numFmtId="2" fontId="12" fillId="6" borderId="2" xfId="0" applyNumberFormat="1" applyFont="1" applyFill="1" applyBorder="1" applyProtection="1">
      <protection locked="0"/>
    </xf>
    <xf numFmtId="2" fontId="18" fillId="0" borderId="18" xfId="0" applyNumberFormat="1" applyFont="1" applyBorder="1" applyProtection="1">
      <protection locked="0"/>
    </xf>
    <xf numFmtId="2" fontId="18" fillId="0" borderId="15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2" xfId="0" applyNumberFormat="1" applyFont="1" applyBorder="1" applyAlignment="1" applyProtection="1">
      <alignment horizontal="left" wrapText="1"/>
      <protection locked="0"/>
    </xf>
    <xf numFmtId="2" fontId="12" fillId="0" borderId="2" xfId="0" applyNumberFormat="1" applyFont="1" applyBorder="1" applyProtection="1">
      <protection locked="0"/>
    </xf>
    <xf numFmtId="0" fontId="9" fillId="0" borderId="12" xfId="0" applyNumberFormat="1" applyFont="1" applyBorder="1" applyAlignment="1" applyProtection="1">
      <alignment wrapText="1"/>
      <protection locked="0"/>
    </xf>
    <xf numFmtId="2" fontId="14" fillId="0" borderId="12" xfId="0" applyNumberFormat="1" applyFont="1" applyBorder="1" applyProtection="1">
      <protection locked="0"/>
    </xf>
    <xf numFmtId="0" fontId="19" fillId="0" borderId="0" xfId="0" applyFont="1" applyProtection="1">
      <protection locked="0"/>
    </xf>
    <xf numFmtId="2" fontId="20" fillId="0" borderId="0" xfId="0" applyNumberFormat="1" applyFont="1" applyProtection="1">
      <protection locked="0"/>
    </xf>
    <xf numFmtId="0" fontId="21" fillId="0" borderId="0" xfId="0" applyNumberFormat="1" applyFont="1" applyBorder="1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0" fontId="12" fillId="4" borderId="1" xfId="0" applyNumberFormat="1" applyFont="1" applyFill="1" applyBorder="1" applyAlignment="1" applyProtection="1">
      <alignment horizontal="left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indent="1"/>
    </xf>
    <xf numFmtId="2" fontId="12" fillId="4" borderId="10" xfId="0" applyNumberFormat="1" applyFont="1" applyFill="1" applyBorder="1" applyProtection="1"/>
    <xf numFmtId="0" fontId="18" fillId="4" borderId="10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wrapText="1" indent="1"/>
    </xf>
    <xf numFmtId="0" fontId="1" fillId="4" borderId="11" xfId="0" applyNumberFormat="1" applyFont="1" applyFill="1" applyBorder="1" applyAlignment="1" applyProtection="1">
      <alignment horizontal="left" wrapText="1"/>
    </xf>
    <xf numFmtId="0" fontId="1" fillId="4" borderId="3" xfId="0" applyNumberFormat="1" applyFont="1" applyFill="1" applyBorder="1" applyAlignment="1" applyProtection="1">
      <alignment horizontal="left" wrapText="1" indent="1"/>
    </xf>
    <xf numFmtId="0" fontId="12" fillId="4" borderId="10" xfId="0" applyNumberFormat="1" applyFont="1" applyFill="1" applyBorder="1" applyAlignment="1" applyProtection="1">
      <alignment horizontal="left" wrapText="1"/>
    </xf>
    <xf numFmtId="0" fontId="1" fillId="4" borderId="10" xfId="0" applyNumberFormat="1" applyFont="1" applyFill="1" applyBorder="1" applyAlignment="1" applyProtection="1">
      <alignment horizontal="left" vertical="center" wrapText="1" inden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1" fillId="0" borderId="0" xfId="0" applyNumberFormat="1" applyFont="1" applyProtection="1">
      <protection locked="0"/>
    </xf>
    <xf numFmtId="2" fontId="18" fillId="0" borderId="28" xfId="0" applyNumberFormat="1" applyFont="1" applyBorder="1" applyAlignment="1" applyProtection="1">
      <alignment horizontal="left" indent="1"/>
      <protection locked="0"/>
    </xf>
    <xf numFmtId="2" fontId="18" fillId="0" borderId="22" xfId="0" applyNumberFormat="1" applyFont="1" applyBorder="1" applyAlignment="1" applyProtection="1">
      <alignment horizontal="left" indent="1"/>
      <protection locked="0"/>
    </xf>
    <xf numFmtId="0" fontId="8" fillId="0" borderId="0" xfId="0" applyNumberFormat="1" applyFont="1" applyBorder="1" applyProtection="1">
      <protection locked="0"/>
    </xf>
    <xf numFmtId="2" fontId="18" fillId="0" borderId="0" xfId="0" applyNumberFormat="1" applyFont="1" applyBorder="1" applyAlignment="1" applyProtection="1">
      <alignment horizontal="left" indent="1"/>
      <protection locked="0"/>
    </xf>
    <xf numFmtId="3" fontId="18" fillId="0" borderId="25" xfId="0" applyNumberFormat="1" applyFont="1" applyBorder="1" applyAlignment="1" applyProtection="1">
      <alignment horizontal="right" indent="1"/>
      <protection locked="0"/>
    </xf>
    <xf numFmtId="0" fontId="12" fillId="4" borderId="19" xfId="0" applyNumberFormat="1" applyFont="1" applyFill="1" applyBorder="1" applyAlignment="1" applyProtection="1">
      <alignment horizontal="left" vertical="center" wrapText="1"/>
    </xf>
    <xf numFmtId="0" fontId="29" fillId="4" borderId="20" xfId="0" applyNumberFormat="1" applyFont="1" applyFill="1" applyBorder="1" applyAlignment="1" applyProtection="1">
      <alignment horizontal="left" vertical="center" wrapText="1"/>
    </xf>
    <xf numFmtId="0" fontId="18" fillId="4" borderId="27" xfId="0" applyNumberFormat="1" applyFont="1" applyFill="1" applyBorder="1" applyAlignment="1" applyProtection="1">
      <alignment horizontal="left" vertical="center" wrapText="1"/>
    </xf>
    <xf numFmtId="0" fontId="13" fillId="4" borderId="21" xfId="0" applyNumberFormat="1" applyFont="1" applyFill="1" applyBorder="1" applyAlignment="1" applyProtection="1">
      <alignment horizontal="left" vertical="center" wrapText="1"/>
    </xf>
    <xf numFmtId="0" fontId="13" fillId="4" borderId="24" xfId="0" applyNumberFormat="1" applyFont="1" applyFill="1" applyBorder="1" applyAlignment="1" applyProtection="1">
      <alignment horizontal="left" vertical="center" wrapText="1"/>
    </xf>
    <xf numFmtId="0" fontId="13" fillId="4" borderId="19" xfId="0" applyNumberFormat="1" applyFont="1" applyFill="1" applyBorder="1" applyAlignment="1" applyProtection="1">
      <alignment horizontal="left" vertical="center" wrapText="1"/>
    </xf>
    <xf numFmtId="0" fontId="18" fillId="4" borderId="21" xfId="0" applyNumberFormat="1" applyFont="1" applyFill="1" applyBorder="1" applyAlignment="1" applyProtection="1">
      <alignment horizontal="left" vertical="center" wrapText="1"/>
    </xf>
    <xf numFmtId="0" fontId="13" fillId="4" borderId="27" xfId="0" applyNumberFormat="1" applyFont="1" applyFill="1" applyBorder="1" applyAlignment="1" applyProtection="1">
      <alignment horizontal="left" vertical="center" wrapText="1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3" fontId="0" fillId="0" borderId="18" xfId="0" applyNumberFormat="1" applyFont="1" applyBorder="1" applyAlignment="1" applyProtection="1">
      <alignment horizontal="right" vertical="center"/>
      <protection locked="0"/>
    </xf>
    <xf numFmtId="3" fontId="0" fillId="0" borderId="17" xfId="0" applyNumberFormat="1" applyFont="1" applyBorder="1" applyAlignment="1" applyProtection="1">
      <alignment horizontal="right" vertical="center"/>
      <protection locked="0"/>
    </xf>
    <xf numFmtId="3" fontId="0" fillId="0" borderId="15" xfId="0" applyNumberFormat="1" applyFont="1" applyBorder="1" applyAlignment="1" applyProtection="1">
      <alignment horizontal="right" vertical="center"/>
      <protection locked="0"/>
    </xf>
    <xf numFmtId="3" fontId="0" fillId="4" borderId="10" xfId="0" applyNumberFormat="1" applyFont="1" applyFill="1" applyBorder="1" applyAlignment="1" applyProtection="1">
      <alignment horizontal="right" vertical="center"/>
    </xf>
    <xf numFmtId="0" fontId="20" fillId="0" borderId="31" xfId="0" applyFont="1" applyBorder="1" applyAlignment="1" applyProtection="1">
      <alignment horizontal="left" wrapText="1"/>
    </xf>
    <xf numFmtId="3" fontId="0" fillId="0" borderId="0" xfId="0" applyNumberFormat="1" applyProtection="1">
      <protection locked="0"/>
    </xf>
    <xf numFmtId="4" fontId="26" fillId="4" borderId="4" xfId="0" applyNumberFormat="1" applyFont="1" applyFill="1" applyBorder="1" applyAlignment="1" applyProtection="1">
      <alignment horizontal="left" vertical="center" wrapText="1"/>
    </xf>
    <xf numFmtId="3" fontId="0" fillId="4" borderId="15" xfId="0" applyNumberFormat="1" applyFont="1" applyFill="1" applyBorder="1" applyAlignment="1" applyProtection="1">
      <alignment vertical="center"/>
    </xf>
    <xf numFmtId="3" fontId="18" fillId="0" borderId="20" xfId="0" applyNumberFormat="1" applyFont="1" applyBorder="1" applyAlignment="1" applyProtection="1">
      <alignment horizontal="right" indent="1"/>
      <protection hidden="1"/>
    </xf>
    <xf numFmtId="3" fontId="18" fillId="0" borderId="22" xfId="0" applyNumberFormat="1" applyFont="1" applyBorder="1" applyAlignment="1" applyProtection="1">
      <alignment horizontal="right" indent="1"/>
      <protection hidden="1"/>
    </xf>
    <xf numFmtId="3" fontId="18" fillId="0" borderId="28" xfId="0" applyNumberFormat="1" applyFont="1" applyBorder="1" applyAlignment="1" applyProtection="1">
      <alignment horizontal="right" indent="1"/>
      <protection hidden="1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25" fillId="0" borderId="13" xfId="0" applyNumberFormat="1" applyFont="1" applyFill="1" applyBorder="1" applyAlignment="1" applyProtection="1">
      <alignment horizontal="justify" vertical="center"/>
    </xf>
    <xf numFmtId="4" fontId="25" fillId="0" borderId="4" xfId="0" applyNumberFormat="1" applyFont="1" applyFill="1" applyBorder="1" applyAlignment="1" applyProtection="1">
      <alignment horizontal="left" vertical="center" wrapText="1"/>
    </xf>
    <xf numFmtId="4" fontId="25" fillId="0" borderId="8" xfId="0" applyNumberFormat="1" applyFont="1" applyFill="1" applyBorder="1" applyAlignment="1" applyProtection="1">
      <alignment horizontal="justify" vertical="center"/>
    </xf>
    <xf numFmtId="4" fontId="25" fillId="0" borderId="13" xfId="0" applyNumberFormat="1" applyFont="1" applyBorder="1" applyAlignment="1" applyProtection="1">
      <alignment horizontal="justify" vertical="center"/>
    </xf>
    <xf numFmtId="4" fontId="25" fillId="0" borderId="4" xfId="0" applyNumberFormat="1" applyFont="1" applyBorder="1" applyAlignment="1" applyProtection="1">
      <alignment horizontal="justify" vertical="center"/>
    </xf>
    <xf numFmtId="4" fontId="26" fillId="0" borderId="4" xfId="0" applyNumberFormat="1" applyFont="1" applyFill="1" applyBorder="1" applyAlignment="1" applyProtection="1">
      <alignment horizontal="left" vertical="center" wrapText="1"/>
    </xf>
    <xf numFmtId="4" fontId="26" fillId="0" borderId="4" xfId="0" applyNumberFormat="1" applyFont="1" applyBorder="1" applyAlignment="1" applyProtection="1">
      <alignment horizontal="left" vertical="top" wrapText="1"/>
    </xf>
    <xf numFmtId="0" fontId="0" fillId="0" borderId="0" xfId="0" applyNumberFormat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left" wrapText="1"/>
      <protection locked="0"/>
    </xf>
    <xf numFmtId="0" fontId="0" fillId="0" borderId="5" xfId="0" applyFont="1" applyFill="1" applyBorder="1" applyAlignment="1">
      <alignment vertical="center" wrapText="1"/>
    </xf>
    <xf numFmtId="4" fontId="18" fillId="0" borderId="22" xfId="0" applyNumberFormat="1" applyFont="1" applyBorder="1" applyAlignment="1" applyProtection="1">
      <alignment horizontal="right" indent="1"/>
      <protection locked="0"/>
    </xf>
    <xf numFmtId="2" fontId="18" fillId="0" borderId="25" xfId="0" applyNumberFormat="1" applyFont="1" applyBorder="1" applyAlignment="1" applyProtection="1">
      <alignment horizontal="right" indent="1"/>
    </xf>
    <xf numFmtId="4" fontId="0" fillId="0" borderId="6" xfId="0" applyNumberFormat="1" applyBorder="1"/>
    <xf numFmtId="0" fontId="0" fillId="0" borderId="4" xfId="0" applyNumberFormat="1" applyFont="1" applyBorder="1" applyProtection="1">
      <protection locked="0"/>
    </xf>
    <xf numFmtId="0" fontId="0" fillId="0" borderId="8" xfId="0" applyNumberFormat="1" applyFont="1" applyBorder="1" applyProtection="1">
      <protection locked="0"/>
    </xf>
    <xf numFmtId="0" fontId="0" fillId="0" borderId="13" xfId="0" applyNumberFormat="1" applyFont="1" applyBorder="1" applyAlignment="1" applyProtection="1">
      <alignment horizontal="left" wrapText="1"/>
      <protection locked="0"/>
    </xf>
    <xf numFmtId="0" fontId="0" fillId="0" borderId="8" xfId="0" applyNumberFormat="1" applyFont="1" applyBorder="1" applyAlignment="1" applyProtection="1">
      <alignment horizontal="left" wrapText="1"/>
      <protection locked="0"/>
    </xf>
    <xf numFmtId="0" fontId="0" fillId="0" borderId="19" xfId="0" applyNumberFormat="1" applyFont="1" applyBorder="1" applyAlignment="1" applyProtection="1">
      <alignment wrapText="1"/>
      <protection locked="0"/>
    </xf>
    <xf numFmtId="0" fontId="0" fillId="0" borderId="21" xfId="0" applyNumberFormat="1" applyFont="1" applyBorder="1" applyAlignment="1" applyProtection="1">
      <alignment wrapText="1"/>
      <protection locked="0"/>
    </xf>
    <xf numFmtId="0" fontId="0" fillId="0" borderId="23" xfId="0" applyNumberFormat="1" applyFont="1" applyBorder="1" applyAlignment="1" applyProtection="1">
      <alignment wrapText="1"/>
      <protection locked="0"/>
    </xf>
    <xf numFmtId="0" fontId="0" fillId="0" borderId="13" xfId="0" applyNumberFormat="1" applyFont="1" applyBorder="1" applyAlignment="1" applyProtection="1">
      <alignment horizontal="left" vertical="top"/>
      <protection locked="0"/>
    </xf>
    <xf numFmtId="0" fontId="0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4" xfId="0" applyNumberFormat="1" applyFont="1" applyBorder="1" applyAlignment="1" applyProtection="1">
      <alignment horizontal="left" vertical="center" wrapText="1"/>
      <protection locked="0"/>
    </xf>
    <xf numFmtId="0" fontId="0" fillId="0" borderId="8" xfId="0" applyNumberFormat="1" applyFont="1" applyBorder="1" applyAlignment="1" applyProtection="1">
      <alignment horizontal="left" vertical="center" wrapText="1"/>
      <protection locked="0"/>
    </xf>
    <xf numFmtId="0" fontId="0" fillId="0" borderId="13" xfId="0" applyNumberFormat="1" applyFont="1" applyBorder="1" applyAlignment="1" applyProtection="1">
      <alignment wrapText="1"/>
      <protection locked="0"/>
    </xf>
    <xf numFmtId="0" fontId="0" fillId="0" borderId="4" xfId="0" applyNumberFormat="1" applyFont="1" applyBorder="1" applyAlignment="1" applyProtection="1">
      <alignment wrapText="1"/>
      <protection locked="0"/>
    </xf>
    <xf numFmtId="0" fontId="0" fillId="0" borderId="8" xfId="0" applyNumberFormat="1" applyFont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NumberFormat="1" applyFont="1" applyAlignment="1" applyProtection="1">
      <alignment horizontal="left"/>
      <protection locked="0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12" fillId="4" borderId="31" xfId="0" applyNumberFormat="1" applyFont="1" applyFill="1" applyBorder="1" applyAlignment="1" applyProtection="1">
      <alignment horizontal="left" vertical="center" wrapText="1"/>
    </xf>
    <xf numFmtId="0" fontId="3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24" fillId="4" borderId="1" xfId="0" applyNumberFormat="1" applyFont="1" applyFill="1" applyBorder="1" applyAlignment="1" applyProtection="1">
      <alignment horizontal="left" vertical="center" wrapText="1"/>
    </xf>
    <xf numFmtId="0" fontId="24" fillId="4" borderId="3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1" fillId="4" borderId="1" xfId="0" applyNumberFormat="1" applyFont="1" applyFill="1" applyBorder="1" applyAlignment="1" applyProtection="1">
      <alignment horizontal="center"/>
    </xf>
    <xf numFmtId="0" fontId="11" fillId="4" borderId="31" xfId="0" applyNumberFormat="1" applyFont="1" applyFill="1" applyBorder="1" applyAlignment="1" applyProtection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27"/>
  <sheetViews>
    <sheetView workbookViewId="0">
      <selection activeCell="A3" sqref="A3"/>
    </sheetView>
  </sheetViews>
  <sheetFormatPr defaultRowHeight="15" x14ac:dyDescent="0.25"/>
  <cols>
    <col min="1" max="1" width="59.140625" customWidth="1"/>
    <col min="8" max="8" width="9.140625" customWidth="1"/>
  </cols>
  <sheetData>
    <row r="1" spans="1:1" ht="19.5" thickBot="1" x14ac:dyDescent="0.3">
      <c r="A1" s="19" t="s">
        <v>24</v>
      </c>
    </row>
    <row r="2" spans="1:1" ht="30" x14ac:dyDescent="0.25">
      <c r="A2" s="10" t="s">
        <v>25</v>
      </c>
    </row>
    <row r="3" spans="1:1" ht="30" x14ac:dyDescent="0.25">
      <c r="A3" s="10" t="s">
        <v>110</v>
      </c>
    </row>
    <row r="4" spans="1:1" ht="30" x14ac:dyDescent="0.25">
      <c r="A4" s="10" t="s">
        <v>73</v>
      </c>
    </row>
    <row r="5" spans="1:1" ht="45" x14ac:dyDescent="0.25">
      <c r="A5" s="26" t="s">
        <v>74</v>
      </c>
    </row>
    <row r="6" spans="1:1" ht="30" x14ac:dyDescent="0.25">
      <c r="A6" s="26" t="s">
        <v>67</v>
      </c>
    </row>
    <row r="7" spans="1:1" x14ac:dyDescent="0.25">
      <c r="A7" s="27"/>
    </row>
    <row r="8" spans="1:1" ht="15.75" thickBot="1" x14ac:dyDescent="0.3">
      <c r="A8" s="27"/>
    </row>
    <row r="9" spans="1:1" ht="16.5" thickBot="1" x14ac:dyDescent="0.3">
      <c r="A9" s="28" t="s">
        <v>55</v>
      </c>
    </row>
    <row r="10" spans="1:1" ht="45" x14ac:dyDescent="0.25">
      <c r="A10" s="125" t="s">
        <v>68</v>
      </c>
    </row>
    <row r="11" spans="1:1" ht="30" x14ac:dyDescent="0.25">
      <c r="A11" s="29" t="s">
        <v>56</v>
      </c>
    </row>
    <row r="12" spans="1:1" ht="30" x14ac:dyDescent="0.25">
      <c r="A12" s="30" t="s">
        <v>57</v>
      </c>
    </row>
    <row r="13" spans="1:1" ht="45" x14ac:dyDescent="0.25">
      <c r="A13" s="31" t="s">
        <v>69</v>
      </c>
    </row>
    <row r="14" spans="1:1" x14ac:dyDescent="0.25">
      <c r="A14" s="32"/>
    </row>
    <row r="15" spans="1:1" ht="15.75" thickBot="1" x14ac:dyDescent="0.3"/>
    <row r="16" spans="1:1" ht="16.5" thickBot="1" x14ac:dyDescent="0.3">
      <c r="A16" s="28" t="s">
        <v>58</v>
      </c>
    </row>
    <row r="17" spans="1:1" ht="30" x14ac:dyDescent="0.25">
      <c r="A17" s="33" t="s">
        <v>70</v>
      </c>
    </row>
    <row r="18" spans="1:1" ht="30" x14ac:dyDescent="0.25">
      <c r="A18" s="33" t="s">
        <v>59</v>
      </c>
    </row>
    <row r="19" spans="1:1" ht="30" x14ac:dyDescent="0.25">
      <c r="A19" s="34" t="s">
        <v>60</v>
      </c>
    </row>
    <row r="20" spans="1:1" ht="45" x14ac:dyDescent="0.25">
      <c r="A20" s="34" t="s">
        <v>61</v>
      </c>
    </row>
    <row r="22" spans="1:1" ht="15.75" thickBot="1" x14ac:dyDescent="0.3"/>
    <row r="23" spans="1:1" ht="16.5" thickBot="1" x14ac:dyDescent="0.3">
      <c r="A23" s="28" t="s">
        <v>71</v>
      </c>
    </row>
    <row r="24" spans="1:1" ht="47.25" customHeight="1" x14ac:dyDescent="0.25">
      <c r="A24" s="35" t="s">
        <v>75</v>
      </c>
    </row>
    <row r="25" spans="1:1" ht="95.25" customHeight="1" x14ac:dyDescent="0.25">
      <c r="A25" s="34" t="s">
        <v>104</v>
      </c>
    </row>
    <row r="26" spans="1:1" ht="60" x14ac:dyDescent="0.25">
      <c r="A26" s="34" t="s">
        <v>62</v>
      </c>
    </row>
    <row r="27" spans="1:1" ht="30" x14ac:dyDescent="0.25">
      <c r="A27" s="34" t="s">
        <v>72</v>
      </c>
    </row>
  </sheetData>
  <sheetProtection algorithmName="SHA-512" hashValue="Vxg8zAOhQ4JfHpGfp7KwMyBRIxDNNDlDOyqOt2Jbb0PEwn+W7JcYxr5zjE2L3Ww48aCTdIzf8yUyWnjkoSI6yg==" saltValue="NZVAg7uccrM38cedN12/r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E60"/>
  <sheetViews>
    <sheetView workbookViewId="0">
      <selection activeCell="C11" sqref="C11"/>
    </sheetView>
  </sheetViews>
  <sheetFormatPr defaultRowHeight="15" x14ac:dyDescent="0.25"/>
  <cols>
    <col min="1" max="1" width="6.85546875" style="37" customWidth="1"/>
    <col min="2" max="2" width="100.7109375" style="56" customWidth="1"/>
    <col min="3" max="3" width="15.5703125" style="37" customWidth="1"/>
    <col min="4" max="16384" width="9.140625" style="37"/>
  </cols>
  <sheetData>
    <row r="1" spans="2:5" ht="66.75" customHeight="1" x14ac:dyDescent="0.25">
      <c r="B1" s="143" t="s">
        <v>54</v>
      </c>
      <c r="C1" s="144"/>
    </row>
    <row r="2" spans="2:5" ht="18.75" x14ac:dyDescent="0.25">
      <c r="B2" s="145" t="s">
        <v>123</v>
      </c>
      <c r="C2" s="146"/>
    </row>
    <row r="3" spans="2:5" ht="18.75" x14ac:dyDescent="0.3">
      <c r="B3" s="55"/>
    </row>
    <row r="4" spans="2:5" ht="15.75" x14ac:dyDescent="0.25">
      <c r="B4" s="147" t="s">
        <v>0</v>
      </c>
      <c r="C4" s="147"/>
    </row>
    <row r="6" spans="2:5" ht="15.75" x14ac:dyDescent="0.25">
      <c r="B6" s="147" t="s">
        <v>36</v>
      </c>
      <c r="C6" s="147"/>
    </row>
    <row r="8" spans="2:5" ht="15.75" thickBot="1" x14ac:dyDescent="0.3"/>
    <row r="9" spans="2:5" ht="52.5" customHeight="1" thickBot="1" x14ac:dyDescent="0.3">
      <c r="B9" s="76" t="s">
        <v>121</v>
      </c>
      <c r="C9" s="77" t="s">
        <v>2</v>
      </c>
      <c r="E9" s="57"/>
    </row>
    <row r="10" spans="2:5" ht="15.75" x14ac:dyDescent="0.25">
      <c r="B10" s="136" t="s">
        <v>112</v>
      </c>
      <c r="C10" s="58">
        <v>0</v>
      </c>
    </row>
    <row r="11" spans="2:5" ht="15.75" x14ac:dyDescent="0.25">
      <c r="B11" s="129"/>
      <c r="C11" s="59">
        <v>0</v>
      </c>
    </row>
    <row r="12" spans="2:5" ht="15.75" x14ac:dyDescent="0.25">
      <c r="B12" s="129"/>
      <c r="C12" s="59">
        <v>0</v>
      </c>
    </row>
    <row r="13" spans="2:5" ht="15.75" x14ac:dyDescent="0.25">
      <c r="B13" s="129"/>
      <c r="C13" s="59">
        <v>0</v>
      </c>
    </row>
    <row r="14" spans="2:5" ht="15.75" x14ac:dyDescent="0.25">
      <c r="B14" s="129"/>
      <c r="C14" s="59">
        <v>0</v>
      </c>
    </row>
    <row r="15" spans="2:5" ht="16.5" thickBot="1" x14ac:dyDescent="0.3">
      <c r="B15" s="130"/>
      <c r="C15" s="59">
        <v>0</v>
      </c>
    </row>
    <row r="16" spans="2:5" ht="27.75" customHeight="1" thickBot="1" x14ac:dyDescent="0.35">
      <c r="B16" s="78" t="s">
        <v>63</v>
      </c>
      <c r="C16" s="79">
        <f>SUM(C10:C15)</f>
        <v>0</v>
      </c>
    </row>
    <row r="17" spans="2:3" s="62" customFormat="1" ht="27.75" customHeight="1" thickBot="1" x14ac:dyDescent="0.35">
      <c r="B17" s="60"/>
      <c r="C17" s="61"/>
    </row>
    <row r="18" spans="2:3" s="62" customFormat="1" ht="54.75" customHeight="1" thickBot="1" x14ac:dyDescent="0.3">
      <c r="B18" s="76" t="s">
        <v>122</v>
      </c>
      <c r="C18" s="77" t="s">
        <v>2</v>
      </c>
    </row>
    <row r="19" spans="2:3" s="62" customFormat="1" ht="16.5" customHeight="1" x14ac:dyDescent="0.25">
      <c r="B19" s="136" t="s">
        <v>113</v>
      </c>
      <c r="C19" s="58">
        <v>0</v>
      </c>
    </row>
    <row r="20" spans="2:3" s="62" customFormat="1" ht="16.5" customHeight="1" x14ac:dyDescent="0.25">
      <c r="B20" s="129"/>
      <c r="C20" s="59">
        <v>0</v>
      </c>
    </row>
    <row r="21" spans="2:3" s="62" customFormat="1" ht="16.5" customHeight="1" x14ac:dyDescent="0.25">
      <c r="B21" s="129"/>
      <c r="C21" s="59">
        <v>0</v>
      </c>
    </row>
    <row r="22" spans="2:3" s="62" customFormat="1" ht="16.5" customHeight="1" x14ac:dyDescent="0.25">
      <c r="B22" s="129"/>
      <c r="C22" s="59">
        <v>0</v>
      </c>
    </row>
    <row r="23" spans="2:3" s="62" customFormat="1" ht="16.5" customHeight="1" x14ac:dyDescent="0.25">
      <c r="B23" s="129"/>
      <c r="C23" s="59">
        <v>0</v>
      </c>
    </row>
    <row r="24" spans="2:3" s="62" customFormat="1" ht="16.5" customHeight="1" x14ac:dyDescent="0.25">
      <c r="B24" s="130"/>
      <c r="C24" s="59">
        <v>0</v>
      </c>
    </row>
    <row r="25" spans="2:3" s="62" customFormat="1" ht="16.5" customHeight="1" thickBot="1" x14ac:dyDescent="0.3">
      <c r="B25" s="130"/>
      <c r="C25" s="59">
        <v>0</v>
      </c>
    </row>
    <row r="26" spans="2:3" s="62" customFormat="1" ht="27.75" customHeight="1" thickBot="1" x14ac:dyDescent="0.35">
      <c r="B26" s="78" t="s">
        <v>64</v>
      </c>
      <c r="C26" s="79">
        <f>SUM(C19:C25)</f>
        <v>0</v>
      </c>
    </row>
    <row r="27" spans="2:3" s="62" customFormat="1" ht="27.75" customHeight="1" thickBot="1" x14ac:dyDescent="0.35">
      <c r="B27" s="63"/>
      <c r="C27" s="64"/>
    </row>
    <row r="28" spans="2:3" ht="64.5" thickBot="1" x14ac:dyDescent="0.3">
      <c r="B28" s="80" t="s">
        <v>114</v>
      </c>
      <c r="C28" s="77" t="s">
        <v>2</v>
      </c>
    </row>
    <row r="29" spans="2:3" ht="15.75" x14ac:dyDescent="0.25">
      <c r="B29" s="137" t="s">
        <v>117</v>
      </c>
      <c r="C29" s="65">
        <v>0</v>
      </c>
    </row>
    <row r="30" spans="2:3" ht="15.75" x14ac:dyDescent="0.25">
      <c r="B30" s="138" t="s">
        <v>118</v>
      </c>
      <c r="C30" s="59">
        <v>0</v>
      </c>
    </row>
    <row r="31" spans="2:3" ht="15.75" x14ac:dyDescent="0.25">
      <c r="B31" s="139" t="s">
        <v>119</v>
      </c>
      <c r="C31" s="59">
        <v>0</v>
      </c>
    </row>
    <row r="32" spans="2:3" ht="15.75" x14ac:dyDescent="0.25">
      <c r="B32" s="138" t="s">
        <v>120</v>
      </c>
      <c r="C32" s="59">
        <v>0</v>
      </c>
    </row>
    <row r="33" spans="1:4" ht="15.75" x14ac:dyDescent="0.25">
      <c r="B33" s="131"/>
      <c r="C33" s="59">
        <v>0</v>
      </c>
    </row>
    <row r="34" spans="1:4" ht="15.75" x14ac:dyDescent="0.25">
      <c r="B34" s="131"/>
      <c r="C34" s="59">
        <v>0</v>
      </c>
    </row>
    <row r="35" spans="1:4" ht="15.75" x14ac:dyDescent="0.25">
      <c r="B35" s="132"/>
      <c r="C35" s="59">
        <v>0</v>
      </c>
    </row>
    <row r="36" spans="1:4" ht="16.5" thickBot="1" x14ac:dyDescent="0.3">
      <c r="B36" s="132"/>
      <c r="C36" s="66">
        <v>0</v>
      </c>
    </row>
    <row r="37" spans="1:4" ht="19.5" thickBot="1" x14ac:dyDescent="0.35">
      <c r="B37" s="81" t="s">
        <v>65</v>
      </c>
      <c r="C37" s="79">
        <f>SUM(C29:C36)</f>
        <v>0</v>
      </c>
    </row>
    <row r="38" spans="1:4" ht="19.5" thickBot="1" x14ac:dyDescent="0.35">
      <c r="A38" s="67"/>
      <c r="B38" s="68"/>
      <c r="C38" s="69"/>
    </row>
    <row r="39" spans="1:4" ht="42.75" thickBot="1" x14ac:dyDescent="0.3">
      <c r="B39" s="82" t="s">
        <v>127</v>
      </c>
      <c r="C39" s="77" t="s">
        <v>2</v>
      </c>
    </row>
    <row r="40" spans="1:4" ht="15.75" x14ac:dyDescent="0.25">
      <c r="B40" s="133"/>
      <c r="C40" s="59">
        <v>0</v>
      </c>
    </row>
    <row r="41" spans="1:4" ht="15.75" x14ac:dyDescent="0.25">
      <c r="B41" s="134"/>
      <c r="C41" s="59">
        <v>0</v>
      </c>
    </row>
    <row r="42" spans="1:4" ht="15.75" x14ac:dyDescent="0.25">
      <c r="B42" s="135"/>
      <c r="C42" s="59">
        <v>0</v>
      </c>
    </row>
    <row r="43" spans="1:4" ht="16.5" thickBot="1" x14ac:dyDescent="0.3">
      <c r="B43" s="135"/>
      <c r="C43" s="59">
        <v>0</v>
      </c>
    </row>
    <row r="44" spans="1:4" ht="19.5" thickBot="1" x14ac:dyDescent="0.35">
      <c r="B44" s="83" t="s">
        <v>126</v>
      </c>
      <c r="C44" s="79">
        <f>SUM(C40:C43)</f>
        <v>0</v>
      </c>
    </row>
    <row r="45" spans="1:4" ht="16.5" customHeight="1" thickBot="1" x14ac:dyDescent="0.3">
      <c r="B45" s="70"/>
      <c r="C45" s="71"/>
      <c r="D45" s="67"/>
    </row>
    <row r="46" spans="1:4" ht="42" customHeight="1" thickBot="1" x14ac:dyDescent="0.35">
      <c r="B46" s="84" t="s">
        <v>128</v>
      </c>
      <c r="C46" s="77" t="s">
        <v>2</v>
      </c>
    </row>
    <row r="47" spans="1:4" s="52" customFormat="1" ht="15.75" customHeight="1" x14ac:dyDescent="0.25">
      <c r="B47" s="140"/>
      <c r="C47" s="59">
        <v>0</v>
      </c>
    </row>
    <row r="48" spans="1:4" s="52" customFormat="1" ht="15.75" customHeight="1" x14ac:dyDescent="0.25">
      <c r="B48" s="141"/>
      <c r="C48" s="59">
        <v>0</v>
      </c>
    </row>
    <row r="49" spans="2:3" s="52" customFormat="1" ht="15.75" customHeight="1" thickBot="1" x14ac:dyDescent="0.3">
      <c r="B49" s="142"/>
      <c r="C49" s="59">
        <v>0</v>
      </c>
    </row>
    <row r="50" spans="2:3" s="72" customFormat="1" ht="19.5" thickBot="1" x14ac:dyDescent="0.35">
      <c r="B50" s="85" t="s">
        <v>125</v>
      </c>
      <c r="C50" s="79">
        <f>SUM(C47:C49)</f>
        <v>0</v>
      </c>
    </row>
    <row r="51" spans="2:3" ht="15.75" thickBot="1" x14ac:dyDescent="0.3">
      <c r="C51" s="73"/>
    </row>
    <row r="52" spans="2:3" ht="19.5" thickBot="1" x14ac:dyDescent="0.35">
      <c r="B52" s="85" t="s">
        <v>66</v>
      </c>
      <c r="C52" s="79">
        <f>C16+C26+C37+C44+C50</f>
        <v>0</v>
      </c>
    </row>
    <row r="53" spans="2:3" ht="21.75" thickBot="1" x14ac:dyDescent="0.4">
      <c r="B53" s="74"/>
      <c r="C53" s="67"/>
    </row>
    <row r="54" spans="2:3" ht="24.75" customHeight="1" thickBot="1" x14ac:dyDescent="0.35">
      <c r="B54" s="85" t="s">
        <v>115</v>
      </c>
      <c r="C54" s="79" t="e">
        <f>(C16+C50)/(C16+C26+C44+C50)</f>
        <v>#DIV/0!</v>
      </c>
    </row>
    <row r="55" spans="2:3" ht="21.75" thickBot="1" x14ac:dyDescent="0.4">
      <c r="B55" s="74"/>
      <c r="C55" s="67"/>
    </row>
    <row r="56" spans="2:3" ht="19.5" thickBot="1" x14ac:dyDescent="0.35">
      <c r="B56" s="85" t="s">
        <v>116</v>
      </c>
      <c r="C56" s="79" t="e">
        <f>(C26)/(C16+C26+C50+C44)</f>
        <v>#DIV/0!</v>
      </c>
    </row>
    <row r="59" spans="2:3" x14ac:dyDescent="0.25">
      <c r="B59" s="75" t="s">
        <v>3</v>
      </c>
      <c r="C59" s="51" t="s">
        <v>107</v>
      </c>
    </row>
    <row r="60" spans="2:3" ht="30" x14ac:dyDescent="0.25">
      <c r="B60" s="123" t="s">
        <v>106</v>
      </c>
      <c r="C60" s="51" t="s">
        <v>5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6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E34"/>
  <sheetViews>
    <sheetView topLeftCell="A4" zoomScaleNormal="100" workbookViewId="0">
      <selection activeCell="D21" sqref="D21"/>
    </sheetView>
  </sheetViews>
  <sheetFormatPr defaultRowHeight="15" x14ac:dyDescent="0.25"/>
  <cols>
    <col min="1" max="1" width="51.7109375" style="37" customWidth="1"/>
    <col min="2" max="2" width="25.7109375" style="37" customWidth="1"/>
    <col min="3" max="4" width="20.85546875" style="37" customWidth="1"/>
    <col min="5" max="16384" width="9.140625" style="37"/>
  </cols>
  <sheetData>
    <row r="1" spans="1:5" ht="36" x14ac:dyDescent="0.55000000000000004">
      <c r="A1" s="150" t="s">
        <v>29</v>
      </c>
      <c r="B1" s="150"/>
      <c r="C1" s="36"/>
    </row>
    <row r="2" spans="1:5" ht="26.25" x14ac:dyDescent="0.4">
      <c r="A2" s="38"/>
      <c r="B2" s="38"/>
      <c r="C2" s="36"/>
    </row>
    <row r="3" spans="1:5" x14ac:dyDescent="0.25">
      <c r="A3" s="151" t="s">
        <v>9</v>
      </c>
      <c r="B3" s="151"/>
      <c r="C3" s="39"/>
    </row>
    <row r="4" spans="1:5" ht="15.75" thickBot="1" x14ac:dyDescent="0.3">
      <c r="A4" s="40"/>
      <c r="B4" s="40"/>
      <c r="C4" s="39"/>
    </row>
    <row r="5" spans="1:5" ht="36.75" customHeight="1" thickBot="1" x14ac:dyDescent="0.3">
      <c r="A5" s="41" t="s">
        <v>76</v>
      </c>
      <c r="B5" s="108" t="s">
        <v>81</v>
      </c>
      <c r="C5" s="39"/>
    </row>
    <row r="6" spans="1:5" ht="19.5" thickBot="1" x14ac:dyDescent="0.35">
      <c r="A6" s="42"/>
      <c r="C6" s="43"/>
    </row>
    <row r="7" spans="1:5" ht="19.5" thickBot="1" x14ac:dyDescent="0.35">
      <c r="A7" s="154" t="s">
        <v>11</v>
      </c>
      <c r="B7" s="155"/>
    </row>
    <row r="8" spans="1:5" ht="79.5" customHeight="1" thickBot="1" x14ac:dyDescent="0.3">
      <c r="A8" s="152" t="s">
        <v>79</v>
      </c>
      <c r="B8" s="153"/>
    </row>
    <row r="9" spans="1:5" ht="38.1" customHeight="1" x14ac:dyDescent="0.25">
      <c r="A9" s="116" t="s">
        <v>105</v>
      </c>
      <c r="B9" s="104">
        <v>0</v>
      </c>
    </row>
    <row r="10" spans="1:5" ht="38.1" customHeight="1" x14ac:dyDescent="0.25">
      <c r="A10" s="117" t="s">
        <v>108</v>
      </c>
      <c r="B10" s="105">
        <v>0</v>
      </c>
    </row>
    <row r="11" spans="1:5" ht="38.1" customHeight="1" x14ac:dyDescent="0.25">
      <c r="A11" s="117" t="s">
        <v>98</v>
      </c>
      <c r="B11" s="105">
        <v>0</v>
      </c>
    </row>
    <row r="12" spans="1:5" ht="38.1" customHeight="1" thickBot="1" x14ac:dyDescent="0.3">
      <c r="A12" s="118" t="s">
        <v>30</v>
      </c>
      <c r="B12" s="106">
        <v>0</v>
      </c>
    </row>
    <row r="13" spans="1:5" ht="19.5" thickBot="1" x14ac:dyDescent="0.3">
      <c r="A13" s="103" t="s">
        <v>102</v>
      </c>
      <c r="B13" s="107">
        <f>SUM(B9:B12)</f>
        <v>0</v>
      </c>
    </row>
    <row r="14" spans="1:5" ht="15.75" thickBot="1" x14ac:dyDescent="0.3">
      <c r="A14" s="44"/>
      <c r="B14" s="45"/>
      <c r="C14" s="45"/>
    </row>
    <row r="15" spans="1:5" ht="35.25" customHeight="1" thickBot="1" x14ac:dyDescent="0.3">
      <c r="A15" s="54" t="s">
        <v>100</v>
      </c>
      <c r="B15" s="18" t="e">
        <f>B13*'Tabulka podlahových ploch'!C54</f>
        <v>#DIV/0!</v>
      </c>
      <c r="E15" s="109"/>
    </row>
    <row r="16" spans="1:5" ht="35.25" customHeight="1" thickBot="1" x14ac:dyDescent="0.3">
      <c r="A16" s="54" t="s">
        <v>101</v>
      </c>
      <c r="B16" s="18" t="e">
        <f>B13*'Tabulka podlahových ploch'!C56</f>
        <v>#DIV/0!</v>
      </c>
    </row>
    <row r="17" spans="1:3" ht="15.75" thickBot="1" x14ac:dyDescent="0.3">
      <c r="A17" s="44"/>
      <c r="B17" s="45"/>
      <c r="C17" s="45"/>
    </row>
    <row r="18" spans="1:3" ht="19.5" thickBot="1" x14ac:dyDescent="0.3">
      <c r="A18" s="148" t="s">
        <v>10</v>
      </c>
      <c r="B18" s="149"/>
    </row>
    <row r="19" spans="1:3" x14ac:dyDescent="0.25">
      <c r="A19" s="119" t="s">
        <v>31</v>
      </c>
      <c r="B19" s="11">
        <v>0</v>
      </c>
    </row>
    <row r="20" spans="1:3" x14ac:dyDescent="0.25">
      <c r="A20" s="120" t="s">
        <v>103</v>
      </c>
      <c r="B20" s="12">
        <v>0</v>
      </c>
    </row>
    <row r="21" spans="1:3" x14ac:dyDescent="0.25">
      <c r="A21" s="121" t="s">
        <v>32</v>
      </c>
      <c r="B21" s="12">
        <v>0</v>
      </c>
    </row>
    <row r="22" spans="1:3" ht="38.25" x14ac:dyDescent="0.25">
      <c r="A22" s="122" t="s">
        <v>124</v>
      </c>
      <c r="B22" s="12">
        <v>0</v>
      </c>
    </row>
    <row r="23" spans="1:3" ht="39" thickBot="1" x14ac:dyDescent="0.3">
      <c r="A23" s="110" t="s">
        <v>35</v>
      </c>
      <c r="B23" s="111" t="e">
        <f>B13-B15-B16</f>
        <v>#DIV/0!</v>
      </c>
    </row>
    <row r="24" spans="1:3" ht="19.5" thickBot="1" x14ac:dyDescent="0.3">
      <c r="A24" s="115" t="s">
        <v>99</v>
      </c>
      <c r="B24" s="13" t="e">
        <f>SUM(B19:B23)</f>
        <v>#DIV/0!</v>
      </c>
    </row>
    <row r="25" spans="1:3" x14ac:dyDescent="0.25">
      <c r="A25" s="14"/>
      <c r="B25" s="15"/>
    </row>
    <row r="26" spans="1:3" ht="15.75" thickBot="1" x14ac:dyDescent="0.3">
      <c r="A26" s="16"/>
      <c r="B26" s="15"/>
    </row>
    <row r="27" spans="1:3" ht="19.5" thickBot="1" x14ac:dyDescent="0.3">
      <c r="A27" s="46" t="s">
        <v>28</v>
      </c>
      <c r="B27" s="17" t="e">
        <f>B15+B16+B24</f>
        <v>#DIV/0!</v>
      </c>
    </row>
    <row r="28" spans="1:3" ht="19.5" x14ac:dyDescent="0.25">
      <c r="A28" s="47"/>
      <c r="B28" s="48"/>
    </row>
    <row r="29" spans="1:3" ht="19.5" x14ac:dyDescent="0.25">
      <c r="A29" s="47"/>
      <c r="B29" s="48"/>
    </row>
    <row r="30" spans="1:3" ht="19.5" x14ac:dyDescent="0.25">
      <c r="A30" s="47"/>
      <c r="B30" s="48"/>
    </row>
    <row r="31" spans="1:3" x14ac:dyDescent="0.25">
      <c r="A31" s="49"/>
      <c r="B31" s="49"/>
    </row>
    <row r="32" spans="1:3" x14ac:dyDescent="0.25">
      <c r="A32" s="50" t="s">
        <v>3</v>
      </c>
      <c r="B32" s="51" t="s">
        <v>78</v>
      </c>
    </row>
    <row r="33" spans="1:2" ht="30" x14ac:dyDescent="0.25">
      <c r="A33" s="124" t="s">
        <v>106</v>
      </c>
      <c r="B33" s="51" t="s">
        <v>5</v>
      </c>
    </row>
    <row r="34" spans="1:2" x14ac:dyDescent="0.25">
      <c r="A34" s="52"/>
    </row>
  </sheetData>
  <sheetProtection algorithmName="SHA-512" hashValue="bKS3L+JcrNDrIqaxknDsFKRQcNaW50uipzyOh6SQxVMPEzOmREtWKK4XHd1MzAQUCrNxR35feoAR0zNpE7sgxg==" saltValue="aOAob9E8EvkSgWKJbMItoQ==" spinCount="100000" sheet="1" objects="1" scenarios="1"/>
  <mergeCells count="5">
    <mergeCell ref="A18:B18"/>
    <mergeCell ref="A1:B1"/>
    <mergeCell ref="A3:B3"/>
    <mergeCell ref="A8:B8"/>
    <mergeCell ref="A7:B7"/>
  </mergeCells>
  <pageMargins left="0.7" right="0.7" top="0.78740157499999996" bottom="0.78740157499999996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D36"/>
  <sheetViews>
    <sheetView tabSelected="1" topLeftCell="A13" workbookViewId="0">
      <selection activeCell="E19" sqref="E19"/>
    </sheetView>
  </sheetViews>
  <sheetFormatPr defaultRowHeight="15" x14ac:dyDescent="0.25"/>
  <cols>
    <col min="1" max="1" width="58.28515625" style="56" customWidth="1"/>
    <col min="2" max="2" width="65.28515625" style="37" customWidth="1"/>
    <col min="3" max="16384" width="9.140625" style="37"/>
  </cols>
  <sheetData>
    <row r="1" spans="1:4" ht="36" x14ac:dyDescent="0.25">
      <c r="A1" s="156" t="s">
        <v>84</v>
      </c>
      <c r="B1" s="157"/>
    </row>
    <row r="2" spans="1:4" ht="15.75" customHeight="1" x14ac:dyDescent="0.25">
      <c r="A2" s="86"/>
      <c r="B2" s="51"/>
    </row>
    <row r="3" spans="1:4" ht="15.75" customHeight="1" x14ac:dyDescent="0.25">
      <c r="A3" s="86"/>
      <c r="B3" s="51"/>
    </row>
    <row r="4" spans="1:4" ht="18.75" x14ac:dyDescent="0.25">
      <c r="A4" s="145" t="s">
        <v>9</v>
      </c>
      <c r="B4" s="146"/>
    </row>
    <row r="5" spans="1:4" ht="18.75" x14ac:dyDescent="0.25">
      <c r="A5" s="87"/>
      <c r="B5" s="88"/>
    </row>
    <row r="6" spans="1:4" ht="15.75" customHeight="1" x14ac:dyDescent="0.3">
      <c r="A6" s="55"/>
    </row>
    <row r="7" spans="1:4" ht="15.75" x14ac:dyDescent="0.25">
      <c r="A7" s="89" t="s">
        <v>0</v>
      </c>
    </row>
    <row r="8" spans="1:4" ht="15.75" x14ac:dyDescent="0.25">
      <c r="A8" s="89"/>
    </row>
    <row r="10" spans="1:4" ht="15.75" x14ac:dyDescent="0.25">
      <c r="A10" s="89" t="s">
        <v>1</v>
      </c>
    </row>
    <row r="11" spans="1:4" ht="15.75" x14ac:dyDescent="0.25">
      <c r="A11" s="89"/>
    </row>
    <row r="12" spans="1:4" ht="15.75" x14ac:dyDescent="0.25">
      <c r="A12" s="89"/>
    </row>
    <row r="13" spans="1:4" ht="15.75" x14ac:dyDescent="0.25">
      <c r="A13" s="89"/>
    </row>
    <row r="14" spans="1:4" ht="15.75" customHeight="1" thickBot="1" x14ac:dyDescent="0.3"/>
    <row r="15" spans="1:4" ht="24.95" customHeight="1" x14ac:dyDescent="0.25">
      <c r="A15" s="95" t="s">
        <v>23</v>
      </c>
      <c r="B15" s="96" t="s">
        <v>18</v>
      </c>
    </row>
    <row r="16" spans="1:4" ht="35.1" customHeight="1" x14ac:dyDescent="0.25">
      <c r="A16" s="97" t="s">
        <v>129</v>
      </c>
      <c r="B16" s="90"/>
      <c r="D16" s="57"/>
    </row>
    <row r="17" spans="1:2" ht="35.1" customHeight="1" x14ac:dyDescent="0.25">
      <c r="A17" s="98" t="s">
        <v>130</v>
      </c>
      <c r="B17" s="91"/>
    </row>
    <row r="18" spans="1:2" ht="35.1" customHeight="1" x14ac:dyDescent="0.25">
      <c r="A18" s="98" t="s">
        <v>131</v>
      </c>
      <c r="B18" s="91"/>
    </row>
    <row r="19" spans="1:2" ht="35.1" customHeight="1" x14ac:dyDescent="0.25">
      <c r="A19" s="98" t="s">
        <v>26</v>
      </c>
      <c r="B19" s="126">
        <v>0</v>
      </c>
    </row>
    <row r="20" spans="1:2" ht="35.1" customHeight="1" thickBot="1" x14ac:dyDescent="0.3">
      <c r="A20" s="99" t="s">
        <v>34</v>
      </c>
      <c r="B20" s="127">
        <f>'Tabulka podlahových ploch'!C16</f>
        <v>0</v>
      </c>
    </row>
    <row r="21" spans="1:2" ht="16.5" thickBot="1" x14ac:dyDescent="0.3">
      <c r="A21" s="92"/>
      <c r="B21" s="93"/>
    </row>
    <row r="22" spans="1:2" ht="16.5" thickBot="1" x14ac:dyDescent="0.3">
      <c r="A22" s="158" t="s">
        <v>91</v>
      </c>
      <c r="B22" s="159"/>
    </row>
    <row r="23" spans="1:2" ht="35.1" customHeight="1" x14ac:dyDescent="0.25">
      <c r="A23" s="100" t="s">
        <v>27</v>
      </c>
      <c r="B23" s="112">
        <f>'Výpočtový list'!B45</f>
        <v>0</v>
      </c>
    </row>
    <row r="24" spans="1:2" ht="35.1" customHeight="1" x14ac:dyDescent="0.25">
      <c r="A24" s="101" t="s">
        <v>33</v>
      </c>
      <c r="B24" s="113" t="e">
        <f>'Výpočtový list'!B54</f>
        <v>#DIV/0!</v>
      </c>
    </row>
    <row r="25" spans="1:2" ht="35.1" customHeight="1" x14ac:dyDescent="0.25">
      <c r="A25" s="98" t="s">
        <v>88</v>
      </c>
      <c r="B25" s="113" t="e">
        <f>'Výpočtový list'!B42</f>
        <v>#DIV/0!</v>
      </c>
    </row>
    <row r="26" spans="1:2" s="62" customFormat="1" ht="35.1" customHeight="1" thickBot="1" x14ac:dyDescent="0.3">
      <c r="A26" s="99" t="s">
        <v>12</v>
      </c>
      <c r="B26" s="94">
        <v>0</v>
      </c>
    </row>
    <row r="27" spans="1:2" ht="16.5" thickBot="1" x14ac:dyDescent="0.3">
      <c r="A27" s="92"/>
      <c r="B27" s="93"/>
    </row>
    <row r="28" spans="1:2" ht="15.75" customHeight="1" thickBot="1" x14ac:dyDescent="0.3">
      <c r="A28" s="158" t="s">
        <v>92</v>
      </c>
      <c r="B28" s="159"/>
    </row>
    <row r="29" spans="1:2" ht="35.1" customHeight="1" x14ac:dyDescent="0.25">
      <c r="A29" s="102" t="s">
        <v>97</v>
      </c>
      <c r="B29" s="114" t="e">
        <f>'Výpočtový list'!D45</f>
        <v>#DIV/0!</v>
      </c>
    </row>
    <row r="30" spans="1:2" ht="35.1" customHeight="1" x14ac:dyDescent="0.25">
      <c r="A30" s="98" t="s">
        <v>90</v>
      </c>
      <c r="B30" s="113" t="e">
        <f>'Výpočtový list'!D42</f>
        <v>#DIV/0!</v>
      </c>
    </row>
    <row r="31" spans="1:2" ht="35.1" customHeight="1" thickBot="1" x14ac:dyDescent="0.3">
      <c r="A31" s="99" t="s">
        <v>89</v>
      </c>
      <c r="B31" s="94">
        <v>0</v>
      </c>
    </row>
    <row r="35" spans="1:2" x14ac:dyDescent="0.25">
      <c r="A35" s="75" t="s">
        <v>3</v>
      </c>
      <c r="B35" s="51" t="s">
        <v>4</v>
      </c>
    </row>
    <row r="36" spans="1:2" ht="30" x14ac:dyDescent="0.25">
      <c r="A36" s="123" t="s">
        <v>106</v>
      </c>
      <c r="B36" s="51" t="s">
        <v>5</v>
      </c>
    </row>
  </sheetData>
  <sheetProtection algorithmName="SHA-512" hashValue="sJSvI0HMqd9nJCHaa8CJjAAHGMxopz0k3zopK04f/UVE1qR3OwGXoxAsOuJUv6xpWQmS46uVeAXu2tUF10+4tw==" saltValue="jua+4r8MhCTrJtgtUw15cA==" spinCount="100000" sheet="1" objects="1" scenarios="1"/>
  <mergeCells count="4">
    <mergeCell ref="A1:B1"/>
    <mergeCell ref="A4:B4"/>
    <mergeCell ref="A22:B22"/>
    <mergeCell ref="A28:B28"/>
  </mergeCells>
  <pageMargins left="1.0629921259842521" right="0.70866141732283472" top="0.59055118110236227" bottom="0.39370078740157483" header="0.31496062992125984" footer="0.31496062992125984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'Výpočtový list'!$B$16:$B$17</xm:f>
          </x14:formula1>
          <xm:sqref>B17</xm:sqref>
        </x14:dataValidation>
        <x14:dataValidation type="list" allowBlank="1" showInputMessage="1" showErrorMessage="1">
          <x14:formula1>
            <xm:f>'Výpočtový list'!$D$16:$D$17</xm:f>
          </x14:formula1>
          <xm:sqref>B18</xm:sqref>
        </x14:dataValidation>
        <x14:dataValidation type="list" allowBlank="1" showInputMessage="1" showErrorMessage="1">
          <x14:formula1>
            <xm:f>'Výpočtový list'!$B$9:$B$12</xm:f>
          </x14:formula1>
          <xm:sqref>B16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D60"/>
  <sheetViews>
    <sheetView workbookViewId="0">
      <selection activeCell="C25" sqref="C25"/>
    </sheetView>
  </sheetViews>
  <sheetFormatPr defaultRowHeight="15" x14ac:dyDescent="0.25"/>
  <cols>
    <col min="2" max="2" width="61.85546875" bestFit="1" customWidth="1"/>
    <col min="3" max="3" width="9.5703125" bestFit="1" customWidth="1"/>
    <col min="4" max="4" width="55.28515625" customWidth="1"/>
  </cols>
  <sheetData>
    <row r="2" spans="2:4" ht="15.75" thickBot="1" x14ac:dyDescent="0.3"/>
    <row r="3" spans="2:4" x14ac:dyDescent="0.25">
      <c r="B3" s="53" t="s">
        <v>80</v>
      </c>
    </row>
    <row r="4" spans="2:4" x14ac:dyDescent="0.25">
      <c r="B4" s="2" t="s">
        <v>77</v>
      </c>
    </row>
    <row r="5" spans="2:4" x14ac:dyDescent="0.25">
      <c r="B5" s="2" t="s">
        <v>81</v>
      </c>
    </row>
    <row r="6" spans="2:4" x14ac:dyDescent="0.25">
      <c r="B6" s="1"/>
    </row>
    <row r="7" spans="2:4" ht="15.75" thickBot="1" x14ac:dyDescent="0.3"/>
    <row r="8" spans="2:4" ht="15.75" thickBot="1" x14ac:dyDescent="0.3">
      <c r="B8" s="6" t="s">
        <v>21</v>
      </c>
    </row>
    <row r="9" spans="2:4" x14ac:dyDescent="0.25">
      <c r="B9" s="5" t="s">
        <v>15</v>
      </c>
    </row>
    <row r="10" spans="2:4" x14ac:dyDescent="0.25">
      <c r="B10" s="2" t="s">
        <v>14</v>
      </c>
    </row>
    <row r="11" spans="2:4" x14ac:dyDescent="0.25">
      <c r="B11" s="2" t="s">
        <v>13</v>
      </c>
    </row>
    <row r="12" spans="2:4" x14ac:dyDescent="0.25">
      <c r="B12" s="2" t="s">
        <v>109</v>
      </c>
    </row>
    <row r="14" spans="2:4" ht="15.75" thickBot="1" x14ac:dyDescent="0.3"/>
    <row r="15" spans="2:4" ht="15.75" thickBot="1" x14ac:dyDescent="0.3">
      <c r="B15" s="6" t="s">
        <v>22</v>
      </c>
      <c r="D15" s="6" t="s">
        <v>82</v>
      </c>
    </row>
    <row r="16" spans="2:4" x14ac:dyDescent="0.25">
      <c r="B16" s="2" t="s">
        <v>16</v>
      </c>
      <c r="D16" s="2" t="s">
        <v>111</v>
      </c>
    </row>
    <row r="17" spans="2:4" x14ac:dyDescent="0.25">
      <c r="B17" s="2" t="s">
        <v>17</v>
      </c>
      <c r="D17" s="2" t="s">
        <v>83</v>
      </c>
    </row>
    <row r="19" spans="2:4" ht="15.75" thickBot="1" x14ac:dyDescent="0.3"/>
    <row r="20" spans="2:4" ht="17.25" customHeight="1" thickBot="1" x14ac:dyDescent="0.3">
      <c r="B20" s="6" t="s">
        <v>8</v>
      </c>
      <c r="C20" s="6"/>
    </row>
    <row r="21" spans="2:4" x14ac:dyDescent="0.25">
      <c r="B21" s="2" t="s">
        <v>15</v>
      </c>
      <c r="C21" s="8">
        <v>32989</v>
      </c>
    </row>
    <row r="22" spans="2:4" x14ac:dyDescent="0.25">
      <c r="B22" s="2" t="s">
        <v>14</v>
      </c>
      <c r="C22" s="8">
        <v>29307</v>
      </c>
    </row>
    <row r="23" spans="2:4" x14ac:dyDescent="0.25">
      <c r="B23" s="2" t="s">
        <v>19</v>
      </c>
      <c r="C23" s="8">
        <v>29307</v>
      </c>
    </row>
    <row r="24" spans="2:4" x14ac:dyDescent="0.25">
      <c r="B24" s="2" t="s">
        <v>13</v>
      </c>
      <c r="C24" s="8">
        <v>29307</v>
      </c>
    </row>
    <row r="25" spans="2:4" x14ac:dyDescent="0.25">
      <c r="B25" s="2" t="s">
        <v>109</v>
      </c>
      <c r="C25" s="8">
        <v>16494.5</v>
      </c>
    </row>
    <row r="26" spans="2:4" x14ac:dyDescent="0.25">
      <c r="B26" s="2" t="s">
        <v>6</v>
      </c>
      <c r="C26" s="8">
        <v>32989</v>
      </c>
    </row>
    <row r="30" spans="2:4" ht="15.75" thickBot="1" x14ac:dyDescent="0.3">
      <c r="B30" s="20" t="s">
        <v>37</v>
      </c>
      <c r="D30" s="20" t="s">
        <v>38</v>
      </c>
    </row>
    <row r="31" spans="2:4" ht="15.75" thickBot="1" x14ac:dyDescent="0.3">
      <c r="B31" s="6" t="s">
        <v>20</v>
      </c>
      <c r="D31" s="6" t="s">
        <v>20</v>
      </c>
    </row>
    <row r="32" spans="2:4" x14ac:dyDescent="0.25">
      <c r="B32" s="7" t="s">
        <v>7</v>
      </c>
      <c r="D32" s="7" t="s">
        <v>49</v>
      </c>
    </row>
    <row r="33" spans="2:4" x14ac:dyDescent="0.25">
      <c r="B33" s="3">
        <f>'Výpočet dotace a úvěru'!B16</f>
        <v>0</v>
      </c>
      <c r="D33" s="8">
        <v>30</v>
      </c>
    </row>
    <row r="35" spans="2:4" ht="15" customHeight="1" x14ac:dyDescent="0.25">
      <c r="B35" s="7" t="s">
        <v>85</v>
      </c>
      <c r="D35" s="22"/>
    </row>
    <row r="36" spans="2:4" x14ac:dyDescent="0.25">
      <c r="B36" s="128">
        <f>'Tabulka podlahových ploch'!C16</f>
        <v>0</v>
      </c>
      <c r="D36" s="23"/>
    </row>
    <row r="37" spans="2:4" x14ac:dyDescent="0.25">
      <c r="D37" s="22"/>
    </row>
    <row r="38" spans="2:4" ht="17.25" x14ac:dyDescent="0.25">
      <c r="B38" s="4" t="s">
        <v>8</v>
      </c>
      <c r="D38" s="22"/>
    </row>
    <row r="39" spans="2:4" x14ac:dyDescent="0.25">
      <c r="B39" s="9">
        <f>IF('Výpočet dotace a úvěru'!B16="k) 1. novostavba",C21,(IF('Výpočet dotace a úvěru'!B16="k) 2. stavební úprava prostor určených k jiným účelům než k bydlení",C22,IF('Výpočet dotace a úvěru'!B16="k) 3. nástavba nebo přístavba",C23,IF('Výpočet dotace a úvěru'!B16="k) 4. stavební úprava bytového domu nezpůsobilého k bydlení",C24,IF('Výpočet dotace a úvěru'!B16="l) modernizace",C25,IF('Výpočet dotace a úvěru'!B16="j) koupě",C26,0)))))))</f>
        <v>0</v>
      </c>
      <c r="D39" s="23"/>
    </row>
    <row r="41" spans="2:4" x14ac:dyDescent="0.25">
      <c r="B41" s="4" t="s">
        <v>86</v>
      </c>
      <c r="D41" s="4" t="s">
        <v>87</v>
      </c>
    </row>
    <row r="42" spans="2:4" x14ac:dyDescent="0.25">
      <c r="B42" s="9" t="e">
        <f>IF('Členění nákladů'!B5="dle položkového rozpočtu",'Členění nákladů'!#REF!,'Členění nákladů'!B15)</f>
        <v>#DIV/0!</v>
      </c>
      <c r="D42" s="9" t="e">
        <f>IF('Členění nákladů'!B5="dle položkového rozpočtu",'Členění nákladů'!#REF!,'Členění nákladů'!B16)</f>
        <v>#DIV/0!</v>
      </c>
    </row>
    <row r="44" spans="2:4" ht="17.25" x14ac:dyDescent="0.25">
      <c r="B44" s="4" t="s">
        <v>44</v>
      </c>
      <c r="D44" s="4" t="s">
        <v>39</v>
      </c>
    </row>
    <row r="45" spans="2:4" x14ac:dyDescent="0.25">
      <c r="B45" s="9">
        <f>B36*B39</f>
        <v>0</v>
      </c>
      <c r="D45" s="9" t="e">
        <f>D42</f>
        <v>#DIV/0!</v>
      </c>
    </row>
    <row r="47" spans="2:4" x14ac:dyDescent="0.25">
      <c r="B47" s="4" t="s">
        <v>93</v>
      </c>
      <c r="D47" s="4" t="s">
        <v>95</v>
      </c>
    </row>
    <row r="48" spans="2:4" x14ac:dyDescent="0.25">
      <c r="B48" s="9">
        <f>500000-'Výpočet dotace a úvěru'!B19</f>
        <v>500000</v>
      </c>
      <c r="D48" s="9" t="e">
        <f>IF(B57&lt;200000,200000-B57,0)</f>
        <v>#DIV/0!</v>
      </c>
    </row>
    <row r="50" spans="2:4" x14ac:dyDescent="0.25">
      <c r="B50" s="4" t="s">
        <v>94</v>
      </c>
      <c r="D50" s="4" t="s">
        <v>96</v>
      </c>
    </row>
    <row r="51" spans="2:4" x14ac:dyDescent="0.25">
      <c r="B51" s="9">
        <f>B48*25.75</f>
        <v>12875000</v>
      </c>
      <c r="D51" s="9" t="e">
        <f>D48*25.73</f>
        <v>#DIV/0!</v>
      </c>
    </row>
    <row r="53" spans="2:4" x14ac:dyDescent="0.25">
      <c r="B53" s="4" t="s">
        <v>40</v>
      </c>
      <c r="D53" s="4" t="s">
        <v>46</v>
      </c>
    </row>
    <row r="54" spans="2:4" x14ac:dyDescent="0.25">
      <c r="B54" s="9" t="e">
        <f>IF(B45&lt;B42,IF(B51&gt;B45,B45,B51),B42)</f>
        <v>#DIV/0!</v>
      </c>
      <c r="D54" s="9" t="e">
        <f>IF(D51&gt;D45,D45,D51)</f>
        <v>#DIV/0!</v>
      </c>
    </row>
    <row r="56" spans="2:4" x14ac:dyDescent="0.25">
      <c r="B56" s="4" t="s">
        <v>41</v>
      </c>
      <c r="D56" s="4" t="s">
        <v>42</v>
      </c>
    </row>
    <row r="57" spans="2:4" x14ac:dyDescent="0.25">
      <c r="B57" s="9" t="e">
        <f>B54/25.75</f>
        <v>#DIV/0!</v>
      </c>
      <c r="D57" s="21">
        <v>1.4800000000000001E-2</v>
      </c>
    </row>
    <row r="59" spans="2:4" x14ac:dyDescent="0.25">
      <c r="B59" s="4" t="s">
        <v>45</v>
      </c>
      <c r="D59" s="4" t="s">
        <v>43</v>
      </c>
    </row>
    <row r="60" spans="2:4" x14ac:dyDescent="0.25">
      <c r="B60" s="9" t="e">
        <f>IF(B42&gt;B45,B45,B42)</f>
        <v>#DIV/0!</v>
      </c>
      <c r="D60" s="21">
        <v>2.98E-2</v>
      </c>
    </row>
  </sheetData>
  <sheetProtection algorithmName="SHA-512" hashValue="OKgUHukgEsWs/4w8pDIvXeNbilHjLrA3M/6y8QlOBpo9F/rJg07CfLDvSMGoXqtIfZl3t9NmxnpvU4k7jrAfGA==" saltValue="F/RhsXibidSnl3FOh4/ExQ==" spinCount="100000" sheet="1" objects="1" scenarios="1"/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D4"/>
  <sheetViews>
    <sheetView workbookViewId="0">
      <selection activeCell="D5" sqref="D5"/>
    </sheetView>
  </sheetViews>
  <sheetFormatPr defaultRowHeight="15" x14ac:dyDescent="0.25"/>
  <cols>
    <col min="1" max="1" width="16.5703125" customWidth="1"/>
    <col min="3" max="3" width="14.85546875" customWidth="1"/>
    <col min="4" max="4" width="13.5703125" bestFit="1" customWidth="1"/>
    <col min="5" max="5" width="14.42578125" customWidth="1"/>
  </cols>
  <sheetData>
    <row r="1" spans="1:4" x14ac:dyDescent="0.25">
      <c r="A1" t="s">
        <v>47</v>
      </c>
      <c r="B1" s="24" t="e">
        <f>'Výpočtový list'!D45</f>
        <v>#DIV/0!</v>
      </c>
    </row>
    <row r="2" spans="1:4" x14ac:dyDescent="0.25">
      <c r="A2" t="s">
        <v>48</v>
      </c>
      <c r="B2">
        <f>'Výpočtový list'!D33*12</f>
        <v>360</v>
      </c>
      <c r="C2" t="s">
        <v>52</v>
      </c>
      <c r="D2" t="s">
        <v>53</v>
      </c>
    </row>
    <row r="3" spans="1:4" x14ac:dyDescent="0.25">
      <c r="A3" t="s">
        <v>50</v>
      </c>
      <c r="B3">
        <f>'Výpočtový list'!D57/12</f>
        <v>1.2333333333333335E-3</v>
      </c>
      <c r="C3" s="25" t="e">
        <f>-PMT(B3,$B$2,$B$1)*$B$2</f>
        <v>#DIV/0!</v>
      </c>
      <c r="D3" s="25" t="e">
        <f>C3-$B$1</f>
        <v>#DIV/0!</v>
      </c>
    </row>
    <row r="4" spans="1:4" x14ac:dyDescent="0.25">
      <c r="A4" t="s">
        <v>51</v>
      </c>
      <c r="B4">
        <f>'Výpočtový list'!D60/12</f>
        <v>2.4833333333333335E-3</v>
      </c>
      <c r="C4" s="25" t="e">
        <f>-PMT(B4,$B$2,$B$1)*$B$2</f>
        <v>#DIV/0!</v>
      </c>
      <c r="D4" s="25" t="e">
        <f>C4-$B$1</f>
        <v>#DIV/0!</v>
      </c>
    </row>
  </sheetData>
  <sheetProtection algorithmName="SHA-512" hashValue="ufbXUeJFVKHwAy+go81DIjbtmCiP+QKbiaWdcK1aKLYm1MKSI7xWZt313D32FewffFN+0i+1/oQrzzS0eZ7yiA==" saltValue="xVtg9xa2AeU+DPHoj4gE0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Pokyny pro vyplnění</vt:lpstr>
      <vt:lpstr>Tabulka podlahových ploch</vt:lpstr>
      <vt:lpstr>Členění nákladů</vt:lpstr>
      <vt:lpstr>Výpočet dotace a úvěru</vt:lpstr>
      <vt:lpstr>'Tabulka podlahových ploch'!Oblast_tisku</vt:lpstr>
      <vt:lpstr>'Výpočet dotace a úvěru'!Oblast_tisku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2019-06-10T14:45:35Z</cp:lastPrinted>
  <dcterms:created xsi:type="dcterms:W3CDTF">2019-03-21T11:00:33Z</dcterms:created>
  <dcterms:modified xsi:type="dcterms:W3CDTF">2019-09-04T07:11:28Z</dcterms:modified>
</cp:coreProperties>
</file>