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terminal.sfrbph.local\folders\SEPO\NV112\DOKUM WEB\Aktuální\Dotace\Aktualizace\"/>
    </mc:Choice>
  </mc:AlternateContent>
  <xr:revisionPtr revIDLastSave="0" documentId="8_{ADAC57A9-7891-45BB-9476-461E1DB194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kyny pro vyplnění" sheetId="7" r:id="rId1"/>
    <sheet name="Tabulka podlahových ploch" sheetId="6" r:id="rId2"/>
    <sheet name="Členění nákladů A" sheetId="11" r:id="rId3"/>
    <sheet name="Členění nákladů B" sheetId="13" r:id="rId4"/>
    <sheet name="Výpočet dotace a úvěru" sheetId="9" r:id="rId5"/>
    <sheet name="Výpočtový list" sheetId="8" state="hidden" r:id="rId6"/>
  </sheets>
  <definedNames>
    <definedName name="_xlnm.Print_Area" localSheetId="1">'Tabulka podlahových ploch'!$A$1:$C$60</definedName>
    <definedName name="_xlnm.Print_Area" localSheetId="4">'Výpočet dotace a úvěru'!$B$1:$D$35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8" l="1"/>
  <c r="C24" i="8"/>
  <c r="C25" i="8"/>
  <c r="C26" i="8"/>
  <c r="C27" i="8"/>
  <c r="C22" i="8"/>
  <c r="B40" i="8" s="1"/>
  <c r="B34" i="8" l="1"/>
  <c r="B53" i="8" l="1"/>
  <c r="B80" i="8"/>
  <c r="B71" i="8" l="1"/>
  <c r="C26" i="6" l="1"/>
  <c r="B13" i="11" l="1"/>
  <c r="C16" i="6" l="1"/>
  <c r="B56" i="8"/>
  <c r="C37" i="6"/>
  <c r="C44" i="6"/>
  <c r="C50" i="6"/>
  <c r="C54" i="6" l="1"/>
  <c r="C56" i="6"/>
  <c r="C52" i="6"/>
  <c r="C19" i="9"/>
  <c r="B37" i="8"/>
  <c r="B47" i="8" s="1"/>
  <c r="B77" i="8" l="1"/>
  <c r="B13" i="13"/>
  <c r="H44" i="8" s="1"/>
  <c r="B74" i="8"/>
  <c r="B12" i="13"/>
  <c r="B44" i="8" s="1"/>
  <c r="B16" i="11"/>
  <c r="H43" i="8" s="1"/>
  <c r="B15" i="11"/>
  <c r="B43" i="8" s="1"/>
  <c r="C28" i="9" l="1"/>
  <c r="H45" i="8"/>
  <c r="C22" i="9"/>
  <c r="B45" i="8"/>
  <c r="B50" i="8" s="1"/>
  <c r="B59" i="8" s="1"/>
  <c r="B62" i="8" s="1"/>
  <c r="B19" i="13"/>
  <c r="B20" i="13" s="1"/>
  <c r="B23" i="13" s="1"/>
  <c r="B29" i="11"/>
  <c r="B30" i="11" s="1"/>
  <c r="B33" i="11" s="1"/>
  <c r="B68" i="8"/>
  <c r="H47" i="8" l="1"/>
  <c r="C29" i="9" s="1"/>
  <c r="C24" i="9"/>
  <c r="D23" i="9" l="1"/>
  <c r="B65" i="8"/>
  <c r="H53" i="8" s="1"/>
  <c r="H56" i="8" s="1"/>
  <c r="H59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Michal Vinter</author>
  </authors>
  <commentList>
    <comment ref="C15" authorId="0" shapeId="0" xr:uid="{00000000-0006-0000-0100-000001000000}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pro vložení dalších řádků označte celý řádek a zvolte zkratku CTRL +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Michal Vinter</author>
  </authors>
  <commentList>
    <comment ref="A23" authorId="0" shapeId="0" xr:uid="{00000000-0006-0000-0200-000001000000}">
      <text>
        <r>
          <rPr>
            <u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 xml:space="preserve">
Vypište nezpůsobilé náklady dle položkového rozpočtu s označením příslušného kódu položek. V případě, kdy je nezpusobilým nákladem celá kapitola nebo stavební objekt, uveďte pouze označení této kapitoly nebo tohoto stavebního objektu.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Vinter Michal</author>
  </authors>
  <commentList>
    <comment ref="C15" authorId="0" shapeId="0" xr:uid="{00000000-0006-0000-0400-000001000000}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Vyberte způsob pořízení dle § 2 NV</t>
        </r>
      </text>
    </comment>
    <comment ref="C16" authorId="0" shapeId="0" xr:uid="{00000000-0006-0000-0400-000002000000}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Vyberte režim podpory dotace dle § 6 písm. a) NV</t>
        </r>
      </text>
    </comment>
    <comment ref="C17" authorId="0" shapeId="0" xr:uid="{00000000-0006-0000-0400-000003000000}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Vyberte režim podpory úvěru dle § 6 písm. b) NV</t>
        </r>
      </text>
    </comment>
    <comment ref="C18" authorId="0" shapeId="0" xr:uid="{00000000-0006-0000-0400-000004000000}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Zadejte částku v EUR již vyčerpanou v režimu de minimis</t>
        </r>
      </text>
    </comment>
    <comment ref="C23" authorId="0" shapeId="0" xr:uid="{00000000-0006-0000-0400-000005000000}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Zadejte aktuální kurz CZK/EUR dostupný na https://www.cnb.cz/cs/</t>
        </r>
      </text>
    </comment>
  </commentList>
</comments>
</file>

<file path=xl/sharedStrings.xml><?xml version="1.0" encoding="utf-8"?>
<sst xmlns="http://schemas.openxmlformats.org/spreadsheetml/2006/main" count="189" uniqueCount="149">
  <si>
    <t>Pokyny pro vyplnění</t>
  </si>
  <si>
    <t>K vyplnění a uložení je třeba verze MS EXCEL schopná pracovat se soubory s příponou .xslx.</t>
  </si>
  <si>
    <t xml:space="preserve">Data z listů jsou přenášena do navazujících listů sešitu a slouží pro výpočet výše dotace a úvěru. </t>
  </si>
  <si>
    <r>
      <t xml:space="preserve">Údaje vyplňte postupně na kartě </t>
    </r>
    <r>
      <rPr>
        <i/>
        <sz val="10"/>
        <color theme="1"/>
        <rFont val="Tahoma"/>
        <family val="2"/>
        <charset val="238"/>
      </rPr>
      <t>Tabulka podlahových ploch,</t>
    </r>
    <r>
      <rPr>
        <sz val="10"/>
        <color theme="1"/>
        <rFont val="Tahoma"/>
        <family val="2"/>
        <charset val="238"/>
      </rPr>
      <t xml:space="preserve"> </t>
    </r>
    <r>
      <rPr>
        <i/>
        <sz val="10"/>
        <color theme="1"/>
        <rFont val="Tahoma"/>
        <family val="2"/>
        <charset val="238"/>
      </rPr>
      <t>Členění nákladů A</t>
    </r>
    <r>
      <rPr>
        <sz val="10"/>
        <color theme="1"/>
        <rFont val="Tahoma"/>
        <family val="2"/>
        <charset val="238"/>
      </rPr>
      <t xml:space="preserve">nebo </t>
    </r>
    <r>
      <rPr>
        <i/>
        <sz val="10"/>
        <color theme="1"/>
        <rFont val="Tahoma"/>
        <family val="2"/>
        <charset val="238"/>
      </rPr>
      <t>Členění nákladů B a Výpočet dotace a úvěru.</t>
    </r>
  </si>
  <si>
    <r>
      <t xml:space="preserve">Listy </t>
    </r>
    <r>
      <rPr>
        <i/>
        <sz val="10"/>
        <color theme="1"/>
        <rFont val="Tahoma"/>
        <family val="2"/>
        <charset val="238"/>
      </rPr>
      <t>Tabulka podlahových ploch</t>
    </r>
    <r>
      <rPr>
        <sz val="10"/>
        <color theme="1"/>
        <rFont val="Tahoma"/>
        <family val="2"/>
        <charset val="238"/>
      </rPr>
      <t xml:space="preserve">, </t>
    </r>
    <r>
      <rPr>
        <i/>
        <sz val="10"/>
        <color theme="1"/>
        <rFont val="Tahoma"/>
        <family val="2"/>
        <charset val="238"/>
      </rPr>
      <t xml:space="preserve">Členění nákladů A </t>
    </r>
    <r>
      <rPr>
        <sz val="10"/>
        <color theme="1"/>
        <rFont val="Tahoma"/>
        <family val="2"/>
        <charset val="238"/>
      </rPr>
      <t xml:space="preserve">nebo </t>
    </r>
    <r>
      <rPr>
        <i/>
        <sz val="10"/>
        <color theme="1"/>
        <rFont val="Tahoma"/>
        <family val="2"/>
        <charset val="238"/>
      </rPr>
      <t xml:space="preserve">Členění nákladů B </t>
    </r>
    <r>
      <rPr>
        <sz val="10"/>
        <color theme="1"/>
        <rFont val="Tahoma"/>
        <family val="2"/>
        <charset val="238"/>
      </rPr>
      <t xml:space="preserve">a </t>
    </r>
    <r>
      <rPr>
        <i/>
        <sz val="10"/>
        <color theme="1"/>
        <rFont val="Tahoma"/>
        <family val="2"/>
        <charset val="238"/>
      </rPr>
      <t>Výpočet dotace a úvěru</t>
    </r>
    <r>
      <rPr>
        <sz val="10"/>
        <color theme="1"/>
        <rFont val="Tahoma"/>
        <family val="2"/>
        <charset val="238"/>
      </rPr>
      <t xml:space="preserve"> doložte podepsané i ve formátu xls jako součást investičního záměru.</t>
    </r>
  </si>
  <si>
    <t>Tyto tabulky a výpočty jsou určeny pro pořízení smíšeného bytového domu.</t>
  </si>
  <si>
    <t>Tabulka podlahových ploch</t>
  </si>
  <si>
    <t>Tabulka slouží pro určení celkové plochy sociálních a dostupných bytů a poměru ploch rozhodných pro stanovení poměrového určení způsobilých nákladů.</t>
  </si>
  <si>
    <t xml:space="preserve">Vypište všechny byty a místnosti včetně jejich ploch dle projektové dokumentace a to dle stanovených kategorií.  </t>
  </si>
  <si>
    <t xml:space="preserve">Pro vložení více řádků označte celý řádek a stikněte zkratku CTRL + </t>
  </si>
  <si>
    <t>Podíl podlahových ploch pro poměrné určení způsobilých nákladů se vypočítá u sociálních bytů jako podíl ploch (1.+ 5. / 1.+ 2. + 4. + 5) a u dostupných bytů jako podíl ploch (2. / 1. + 2. + 4. + 5.)</t>
  </si>
  <si>
    <t>Členění nákladů A</t>
  </si>
  <si>
    <t xml:space="preserve">Tabulka slouží pro stanovení celkových způsobilých nákladů při pořízení smíšeného bytového domu formou výstavby nebo modernizace. </t>
  </si>
  <si>
    <t>Do tabulky vyplňte dle jednotlivých kategorií způsobilé a nezpůsobilé náklady určené v § 12 a § 13 NV.</t>
  </si>
  <si>
    <t>V případě, že nepůjde náklady položkově rozdělit na způsobilé a nezpůsobilé, budou způsobilé náklady stanoveny pomocí poměru podlahových ploch dle § 14 NV.</t>
  </si>
  <si>
    <t>Členění nákladů B</t>
  </si>
  <si>
    <t xml:space="preserve">Tabulka slouží pro stanovení celkových způsobilých nákladů při pořízení smíšeného bytového domu formou koupě. </t>
  </si>
  <si>
    <t>Výpočet dotace a úvěru</t>
  </si>
  <si>
    <t>Tabulka slouží pro výběr způsobu pořízení smíšeného domu, formy a maximální výše dotace a úvěru (stanovené dle § 16 NV) a volbu výše dotace a úvěru, o kterou žadatel v rámci projektu žádá.</t>
  </si>
  <si>
    <t>Pro ověření výše dotace, o kterou je možné žádat v rámci dotace de minimis SOHZ je nutné, aby žadatel vyplnil kolik v režimu de minimis k datu podání žádosti vyčerpal (informaci je možné ověřit v Registru de minimis). Částku uvedťe v EUR. Maximální výše dotace v režimu de minimis bude vypočtena jako orientační v Kč (přepočtena dle aktuálního kurzu CZK/EUR). Pro stanovení maximální výše podpory v režimu podpory de minimis je rozhodující kurz platný k datu uzavření smlouvy o poskytnutí podpory.</t>
  </si>
  <si>
    <t>Požadovaná výše dotace nesmí být větší, než celkové způsobilé náklady a maximální výše dotace vypočtené pro dotaci v režimu vyrovnávací platby SOHZ nebo de minimis SOHZ.</t>
  </si>
  <si>
    <t>Požadovaná výše úvěru nesmí být větší, než celkové způsobilé náklady.</t>
  </si>
  <si>
    <t>Tabulka podlahových ploch v domě</t>
  </si>
  <si>
    <t>Doložte jakou přílohu k žádosti o dotaci dle NV č. 112/2019 Sb., ve znění pozdějších předpisů</t>
  </si>
  <si>
    <t>Žadatel:</t>
  </si>
  <si>
    <t>Umístění stavby:</t>
  </si>
  <si>
    <r>
      <t xml:space="preserve">Sociální byty </t>
    </r>
    <r>
      <rPr>
        <sz val="11"/>
        <rFont val="Tahoma"/>
        <family val="2"/>
        <charset val="238"/>
      </rPr>
      <t>(bytové jednotky a místnosti označte shodně s projektovou dokumentací, plochu uvádějte  vč. příslušenství bytu - prostor užívaných společně s bytem tj. vč. uzamykatelné komory a sklepů s plně obestavěným prostorem, balkónů, teras a lodžií)</t>
    </r>
  </si>
  <si>
    <t xml:space="preserve">plocha v m² </t>
  </si>
  <si>
    <t xml:space="preserve">např. byt č.1 = předsíň (1.01) + pokoj+KK (1.02) + koupelna (1.03) + balkon (1.04) + sklep (1.05) </t>
  </si>
  <si>
    <t>1. Celková podlahová plocha sociálních bytových jednotek</t>
  </si>
  <si>
    <r>
      <t xml:space="preserve">Dostupné byty </t>
    </r>
    <r>
      <rPr>
        <sz val="11"/>
        <rFont val="Tahoma"/>
        <family val="2"/>
        <charset val="238"/>
      </rPr>
      <t>(bytové jednotky a místnosti označte shodně s projektovou dokumentací, plochu uvádějte  vč. příslušenství bytu - prostor užívaných společně s bytem tj. vč. uzamykatelné komory a sklepů s plně obestavěným prostorem, balkónů, teras a lodžií)</t>
    </r>
  </si>
  <si>
    <t xml:space="preserve">např. byt č.2 = předsíň (2.01) + pokoj+KK (2.02) + koupelna (2.03) + balkon (2.04) + sklep (2.05) </t>
  </si>
  <si>
    <t>2. Celková podlahová plocha dostupných bytových jednotek</t>
  </si>
  <si>
    <r>
      <rPr>
        <b/>
        <sz val="12"/>
        <rFont val="Tahoma"/>
        <family val="2"/>
        <charset val="238"/>
      </rPr>
      <t>Ostatní místnosti a komunikační prostory</t>
    </r>
    <r>
      <rPr>
        <sz val="12"/>
        <rFont val="Tahoma"/>
        <family val="2"/>
        <charset val="238"/>
      </rPr>
      <t xml:space="preserve"> </t>
    </r>
    <r>
      <rPr>
        <sz val="11"/>
        <rFont val="Tahoma"/>
        <family val="2"/>
        <charset val="238"/>
      </rPr>
      <t>(doplnit výčtem níže : např. kočárkárna, místnost pro invalidní vozíky, společenská místnost, místnost pro společné stravování, úklidová komora, společné prádelny a sušárny, kotelna, technická místnost, výtahová šachta, chodby, schodiště, haly, recepce, sklepní kóje (které nejsou příslušenstvím bytu) ... )</t>
    </r>
  </si>
  <si>
    <t>např. kočárkárna (1.06)</t>
  </si>
  <si>
    <t>např. technická místnost (1.07)</t>
  </si>
  <si>
    <t>např. chodba (1.08)</t>
  </si>
  <si>
    <t>např. chodba (1.09)</t>
  </si>
  <si>
    <t>3. Celková plocha ostatních místností a komunikačních prostor</t>
  </si>
  <si>
    <r>
      <t xml:space="preserve">Garáže, komerční prostory a jiné prostory, jejichž užívání nesouvisí s bydlením </t>
    </r>
    <r>
      <rPr>
        <sz val="11"/>
        <color theme="1"/>
        <rFont val="Tahoma"/>
        <family val="2"/>
        <charset val="238"/>
      </rPr>
      <t>(dle § 13 písm. f)</t>
    </r>
  </si>
  <si>
    <r>
      <t xml:space="preserve">4. Celková plocha prostor </t>
    </r>
    <r>
      <rPr>
        <sz val="11"/>
        <color theme="1"/>
        <rFont val="Tahoma"/>
        <family val="2"/>
        <charset val="238"/>
      </rPr>
      <t>dle § 13 písm. f)</t>
    </r>
  </si>
  <si>
    <r>
      <t>Místnosti pro osobu poskytující domovní služby nebo pro sociálního pracovníka a samostatná místnost se záchodem a umyvadlem</t>
    </r>
    <r>
      <rPr>
        <sz val="12"/>
        <rFont val="Tahoma"/>
        <family val="2"/>
        <charset val="238"/>
      </rPr>
      <t xml:space="preserve"> </t>
    </r>
    <r>
      <rPr>
        <sz val="11"/>
        <rFont val="Tahoma"/>
        <family val="2"/>
        <charset val="238"/>
      </rPr>
      <t>(dle § 12 odst. 4.)</t>
    </r>
  </si>
  <si>
    <r>
      <t xml:space="preserve">5. Celková plocha místností </t>
    </r>
    <r>
      <rPr>
        <sz val="11"/>
        <color theme="1"/>
        <rFont val="Tahoma"/>
        <family val="2"/>
        <charset val="238"/>
      </rPr>
      <t>dle § 12 odst. 4.</t>
    </r>
  </si>
  <si>
    <t>Celková podlahová plocha bytového domu</t>
  </si>
  <si>
    <r>
      <t xml:space="preserve">Podíl ploch způsobilých nákladů na SOCIÁLNÍ BYTY </t>
    </r>
    <r>
      <rPr>
        <sz val="12"/>
        <color theme="1"/>
        <rFont val="Tahoma"/>
        <family val="2"/>
        <charset val="238"/>
      </rPr>
      <t>(plochy 1.+ 5. / 1.+ 2. + 4. + 5.)</t>
    </r>
  </si>
  <si>
    <r>
      <t xml:space="preserve">Podíl ploch způsobilých nákladů na DOSTUPNÉ BYTY </t>
    </r>
    <r>
      <rPr>
        <sz val="12"/>
        <color theme="1"/>
        <rFont val="Tahoma"/>
        <family val="2"/>
        <charset val="238"/>
      </rPr>
      <t>(plochy 2. / 1. + 2. + 4. + 5.)</t>
    </r>
  </si>
  <si>
    <t>…………………………………………………………………………….</t>
  </si>
  <si>
    <t>………………………</t>
  </si>
  <si>
    <t>jméno (vypsat) a podpis oprávněného
zástupce žadatele o podporu</t>
  </si>
  <si>
    <t>datum</t>
  </si>
  <si>
    <r>
      <t xml:space="preserve">Členění nákladů v Kč </t>
    </r>
    <r>
      <rPr>
        <sz val="14"/>
        <rFont val="Tahoma"/>
        <family val="2"/>
        <charset val="238"/>
      </rPr>
      <t>(výstavba nebo modernizace)</t>
    </r>
  </si>
  <si>
    <t>Doložte jako přílohu k žádosti o dotaci dle NV č. 112/2019 Sb., ve znění pozdějších předpisů</t>
  </si>
  <si>
    <t>Způsob určení způsobilých nákladů</t>
  </si>
  <si>
    <t>poměrovou částí podlahových ploch</t>
  </si>
  <si>
    <t>Způsobilé náklady</t>
  </si>
  <si>
    <r>
      <t xml:space="preserve">Způsobilé náklady se určí buď podle rozpočtových položek, nebo poměrnou částí podlahových ploch sociálních bytů k podlahové ploše všech bytů v domě nebo dostupných bytů k podlahové ploše všech bytů v domě. Je-li součástí investičního záměru také pořízení garáže, komerčních prostor a jiných prostor, jejichž užívání nesouvisí s bydlením, určí se způsobilé náklady podle rozpočtových položek, nebo poměrnou částí podlahových ploch sociálních a dostupných bytů k podlahové ploše všech bytů a těchto prostor. </t>
    </r>
    <r>
      <rPr>
        <b/>
        <sz val="8"/>
        <color theme="1"/>
        <rFont val="Tahoma"/>
        <family val="2"/>
        <charset val="238"/>
      </rPr>
      <t>Částky uvádějte včetně DPH (s vyjímkou části DPH u niž vznikne nárok na odpočet).</t>
    </r>
  </si>
  <si>
    <t>koupě pozemku, jehož součástí je stavba</t>
  </si>
  <si>
    <t>stavební náklady na výstavbu nájemních bytů (zařízení staveniště, pozemní úpravy a stavební práce, materiál a jeho doprava, demoliční práce, revize a zkoušky)</t>
  </si>
  <si>
    <t>náklady kompletní demolice budovy (uvádějte 30% z nákladu)</t>
  </si>
  <si>
    <t>stavební a technický dozor</t>
  </si>
  <si>
    <t>Suma</t>
  </si>
  <si>
    <r>
      <t xml:space="preserve">Celkové způsobilé náklady SOCIÁLNÍ BYTY </t>
    </r>
    <r>
      <rPr>
        <sz val="12"/>
        <rFont val="Tahoma"/>
        <family val="2"/>
        <charset val="238"/>
      </rPr>
      <t>(dle poměrné části podlahové plochy)</t>
    </r>
  </si>
  <si>
    <r>
      <t xml:space="preserve">Celkové způsobilé náklady DOSTUPNÉ BYTY </t>
    </r>
    <r>
      <rPr>
        <sz val="12"/>
        <rFont val="Tahoma"/>
        <family val="2"/>
        <charset val="238"/>
      </rPr>
      <t>(dle poměrné části podlahové plochy)</t>
    </r>
  </si>
  <si>
    <t>Nezpůsobilé náklady</t>
  </si>
  <si>
    <t>zpracování posudků a odhadů</t>
  </si>
  <si>
    <t>zpracování projektové dokumentace</t>
  </si>
  <si>
    <t>související s vypracováním žádosti o podporu</t>
  </si>
  <si>
    <t>náklady související s nezpůsobilými náklady a jiné náklady (například úpravy okolí, parkovací stání, osvětlení mimo budovu, přístupový chodník a další) - níže uveďte označení stavebních objektů, kapitoly, případně kód položky dle položkového rozpočtu</t>
  </si>
  <si>
    <t xml:space="preserve">neuznatelné náklady na garáže a komerční prostory a jiné prostory nesouvisející s bydlením vypočtené dle podlahové plochy </t>
  </si>
  <si>
    <t>Celkové nezpůsobilé náklady</t>
  </si>
  <si>
    <t>CELKOVÉ NÁKLADY</t>
  </si>
  <si>
    <t>……………</t>
  </si>
  <si>
    <r>
      <t xml:space="preserve">Členění nákladů v Kč </t>
    </r>
    <r>
      <rPr>
        <sz val="22"/>
        <rFont val="Tahoma"/>
        <family val="2"/>
        <charset val="238"/>
      </rPr>
      <t>(koupě)</t>
    </r>
  </si>
  <si>
    <t>V případě koupě nemovité věci se porovnává cena sjednaná a cena obvyklá podle zákona č. 151/1997 Sb., o oceňování majetku a o změně některých zákonů. Způsobilým nákladem je nižší z těchto cen; jejich výši je žadatel povinen doložit.</t>
  </si>
  <si>
    <t>kupní cena nemovité věci (dle kupní smlouvy, návrhu kupní smlouvy nebo smlouvy o smlouvě budoucí kupní)</t>
  </si>
  <si>
    <t>cena obvyklá (dle zákona č. 151/1997 Sb., ve znění pozdějších předpisů)</t>
  </si>
  <si>
    <r>
      <t xml:space="preserve">Celkové způsobilé náklady DOSTUPNÉ BYTY </t>
    </r>
    <r>
      <rPr>
        <sz val="12"/>
        <rFont val="Tahoma"/>
        <family val="2"/>
        <charset val="238"/>
      </rPr>
      <t xml:space="preserve">(dle poměrné části podlahové plochy) </t>
    </r>
  </si>
  <si>
    <t>Výpočet výše dotace a úvěru</t>
  </si>
  <si>
    <t>Pole</t>
  </si>
  <si>
    <t>Vyberte ze seznamu nebo doplňte</t>
  </si>
  <si>
    <t>I.</t>
  </si>
  <si>
    <t>Datum podání žádosti o dotaci</t>
  </si>
  <si>
    <t>II.</t>
  </si>
  <si>
    <r>
      <rPr>
        <b/>
        <sz val="12"/>
        <rFont val="Tahoma"/>
        <family val="2"/>
        <charset val="238"/>
      </rPr>
      <t xml:space="preserve">Způsob pořízení </t>
    </r>
    <r>
      <rPr>
        <sz val="12"/>
        <rFont val="Tahoma"/>
        <family val="2"/>
        <charset val="238"/>
      </rPr>
      <t>dle § 2 NV</t>
    </r>
  </si>
  <si>
    <t>III.</t>
  </si>
  <si>
    <r>
      <t xml:space="preserve">Režim podpory dotace </t>
    </r>
    <r>
      <rPr>
        <sz val="12"/>
        <rFont val="Tahoma"/>
        <family val="2"/>
        <charset val="238"/>
      </rPr>
      <t>dle § 6 písm. a) NV</t>
    </r>
  </si>
  <si>
    <t>IV.</t>
  </si>
  <si>
    <r>
      <t xml:space="preserve">Režim podpory úvěru </t>
    </r>
    <r>
      <rPr>
        <sz val="12"/>
        <rFont val="Tahoma"/>
        <family val="2"/>
        <charset val="238"/>
      </rPr>
      <t>dle § 6 písm. b) NV</t>
    </r>
  </si>
  <si>
    <t>V.</t>
  </si>
  <si>
    <t>V režimu de minimis vyčerpáno aktuálně (EUR)</t>
  </si>
  <si>
    <t>VI.</t>
  </si>
  <si>
    <r>
      <t>Podlahová plocha sociálních bytů celkem v m</t>
    </r>
    <r>
      <rPr>
        <b/>
        <vertAlign val="superscript"/>
        <sz val="12"/>
        <color theme="1"/>
        <rFont val="Tahoma"/>
        <family val="2"/>
        <charset val="238"/>
      </rPr>
      <t>2</t>
    </r>
  </si>
  <si>
    <t>DOTACE</t>
  </si>
  <si>
    <t>VII.</t>
  </si>
  <si>
    <t>Celkové způsobilé náklady SOCIÁLNÍ BYTY (Kč)</t>
  </si>
  <si>
    <t>VIII.</t>
  </si>
  <si>
    <r>
      <rPr>
        <b/>
        <sz val="12"/>
        <rFont val="Tahoma"/>
        <family val="2"/>
        <charset val="238"/>
      </rPr>
      <t>Maximální výše dotace v režimu de minimis SOHZ (Kč)</t>
    </r>
    <r>
      <rPr>
        <sz val="12"/>
        <rFont val="Tahoma"/>
        <family val="2"/>
        <charset val="238"/>
      </rPr>
      <t xml:space="preserve"> - orientační výpočet dle aktuálního CZK/EUR</t>
    </r>
  </si>
  <si>
    <t>IX.</t>
  </si>
  <si>
    <t>Maximální výše dotace v režimu vyrovnávací platby SOHZ (Kč)</t>
  </si>
  <si>
    <t>X.</t>
  </si>
  <si>
    <t>Požadovaná výše dotace (Kč)</t>
  </si>
  <si>
    <t>ÚVĚR</t>
  </si>
  <si>
    <t>XI.</t>
  </si>
  <si>
    <t>Celkové způsobilé náklady DOSTUPNÉ BYTY (Kč)</t>
  </si>
  <si>
    <t>XII.</t>
  </si>
  <si>
    <t>Maximální výše úvěru (Kč) - v případě úvěru v režimu de minimis bude stanoveno po podání žádosti</t>
  </si>
  <si>
    <t>XIII.</t>
  </si>
  <si>
    <t>Požadovaná výše úvěru (Kč)</t>
  </si>
  <si>
    <t>…………………………………..</t>
  </si>
  <si>
    <t>Způsob stanovení způsobilých nákladů - seznam</t>
  </si>
  <si>
    <t>dle položkového rozpočtu</t>
  </si>
  <si>
    <t>dle ceny kupní nebo zjištěné</t>
  </si>
  <si>
    <t>Způsob pořízení - seznam</t>
  </si>
  <si>
    <t>l) 1. novostavba</t>
  </si>
  <si>
    <t>l) 2. stavební úprava prostor určených k jiným účelům než k bydlení</t>
  </si>
  <si>
    <t>l) 4. stavební úprava bytového domu nezpůsobilého k bydlení</t>
  </si>
  <si>
    <t>k) modernizace</t>
  </si>
  <si>
    <t>k) koupě</t>
  </si>
  <si>
    <t>Forma dotace - seznam</t>
  </si>
  <si>
    <t>Forma úvěru - seznam</t>
  </si>
  <si>
    <t>de minimis SOHZ</t>
  </si>
  <si>
    <t>de minimis</t>
  </si>
  <si>
    <t>vyrovnávací platba SOHZ</t>
  </si>
  <si>
    <t>investiční podpora na místní infrastrukturu</t>
  </si>
  <si>
    <r>
      <t>Průměrné náklady na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</si>
  <si>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Výběr</t>
  </si>
  <si>
    <t>l) 3. nástavba nebo přístavba</t>
  </si>
  <si>
    <t>SOCIÁLNÍ BYTY</t>
  </si>
  <si>
    <t>DOSTUPNÉ BYTY</t>
  </si>
  <si>
    <t>Uživatelem zvolené parametry</t>
  </si>
  <si>
    <t>Typ pořízení</t>
  </si>
  <si>
    <r>
      <t>Celková plocha sociálních bytů v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</si>
  <si>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Celkové způsobile náklady SOCIÁLNÍ BYTY</t>
  </si>
  <si>
    <t>Celkové způsobile náklady DOSTUPNÉ BYTY</t>
  </si>
  <si>
    <r>
      <t>Maximální výše dotace dle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</si>
  <si>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Maximální výše úvěru</t>
  </si>
  <si>
    <t>Maximální výše dotace po kontrole na Celkové způsobilé náklady</t>
  </si>
  <si>
    <t>Volné prostředky v režimu de minimis SOHZ (EUR)</t>
  </si>
  <si>
    <t>Volné prostředky v režimu de minimis (EUR)</t>
  </si>
  <si>
    <t>Volné prostředky v režimu de minimis SOHZ (CZK)</t>
  </si>
  <si>
    <t>Volné prostředky v režimu de minimis (CZK)</t>
  </si>
  <si>
    <t>Maximální výše dotace de minimis v Kč</t>
  </si>
  <si>
    <t>Maximální výše podpory úvěru v de minimis</t>
  </si>
  <si>
    <t>Maximální výše dotace de minimis v EUR</t>
  </si>
  <si>
    <t>Maximální výše vyrovnávací platby</t>
  </si>
  <si>
    <t>Způsobilé náklady dle ceny kupní nebo obvyklé</t>
  </si>
  <si>
    <t>Celkové způsobilé náklady SOCIÁLNÍ BYTY dle ceny kupní nebo zjištěné</t>
  </si>
  <si>
    <t>Celkové způsobilé náklady DOSTUPNÉ BYTY dle ceny kupní nebo zjištěné</t>
  </si>
  <si>
    <t>Aktuální kurz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</si>
</sst>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0000000"/>
  </numFmts>
  <fonts count="3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2"/>
      <name val="Tahoma"/>
      <family val="2"/>
      <charset val="238"/>
    </font>
    <font>
      <b/>
      <sz val="16"/>
      <color theme="1"/>
      <name val="Tahoma"/>
      <family val="2"/>
      <charset val="238"/>
    </font>
    <font>
      <sz val="11"/>
      <color rgb="FF0070C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u/>
      <sz val="9"/>
      <color indexed="8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i/>
      <sz val="10"/>
      <color theme="1"/>
      <name val="Tahoma"/>
      <family val="2"/>
      <charset val="238"/>
    </font>
    <font>
      <b/>
      <sz val="28"/>
      <color theme="1"/>
      <name val="Tahoma"/>
      <family val="2"/>
      <charset val="238"/>
    </font>
    <font>
      <b/>
      <sz val="14"/>
      <name val="Tahoma"/>
      <family val="2"/>
      <charset val="238"/>
    </font>
    <font>
      <sz val="11"/>
      <name val="Tahoma"/>
      <family val="2"/>
      <charset val="238"/>
    </font>
    <font>
      <sz val="12"/>
      <name val="Tahoma"/>
      <family val="2"/>
      <charset val="238"/>
    </font>
    <font>
      <b/>
      <sz val="11"/>
      <name val="Tahoma"/>
      <family val="2"/>
      <charset val="238"/>
    </font>
    <font>
      <sz val="12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b/>
      <sz val="22"/>
      <color theme="1"/>
      <name val="Tahoma"/>
      <family val="2"/>
      <charset val="238"/>
    </font>
    <font>
      <sz val="22"/>
      <color theme="1"/>
      <name val="Tahoma"/>
      <family val="2"/>
      <charset val="238"/>
    </font>
    <font>
      <b/>
      <sz val="22"/>
      <name val="Tahoma"/>
      <family val="2"/>
      <charset val="238"/>
    </font>
    <font>
      <sz val="14"/>
      <name val="Tahoma"/>
      <family val="2"/>
      <charset val="238"/>
    </font>
    <font>
      <b/>
      <sz val="20"/>
      <name val="Tahoma"/>
      <family val="2"/>
      <charset val="238"/>
    </font>
    <font>
      <b/>
      <sz val="10"/>
      <name val="Tahoma"/>
      <family val="2"/>
      <charset val="238"/>
    </font>
    <font>
      <sz val="11.5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sz val="10"/>
      <name val="Tahoma"/>
      <family val="2"/>
      <charset val="238"/>
    </font>
    <font>
      <sz val="22"/>
      <name val="Tahoma"/>
      <family val="2"/>
      <charset val="238"/>
    </font>
    <font>
      <b/>
      <sz val="8"/>
      <name val="Tahoma"/>
      <family val="2"/>
      <charset val="238"/>
    </font>
    <font>
      <b/>
      <i/>
      <sz val="14"/>
      <name val="Tahoma"/>
      <family val="2"/>
      <charset val="238"/>
    </font>
    <font>
      <b/>
      <vertAlign val="superscript"/>
      <sz val="12"/>
      <color theme="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6" xfId="0" applyBorder="1"/>
    <xf numFmtId="2" fontId="0" fillId="0" borderId="6" xfId="0" applyNumberFormat="1" applyBorder="1"/>
    <xf numFmtId="0" fontId="0" fillId="2" borderId="6" xfId="0" applyFill="1" applyBorder="1"/>
    <xf numFmtId="0" fontId="0" fillId="0" borderId="5" xfId="0" applyBorder="1"/>
    <xf numFmtId="0" fontId="0" fillId="3" borderId="10" xfId="0" applyFill="1" applyBorder="1"/>
    <xf numFmtId="0" fontId="0" fillId="2" borderId="9" xfId="0" applyFill="1" applyBorder="1"/>
    <xf numFmtId="3" fontId="0" fillId="0" borderId="6" xfId="0" applyNumberFormat="1" applyBorder="1"/>
    <xf numFmtId="0" fontId="6" fillId="0" borderId="0" xfId="0" applyFont="1"/>
    <xf numFmtId="3" fontId="0" fillId="0" borderId="0" xfId="0" applyNumberFormat="1"/>
    <xf numFmtId="4" fontId="3" fillId="0" borderId="0" xfId="0" applyNumberFormat="1" applyFont="1" applyAlignment="1" applyProtection="1">
      <alignment horizontal="left" vertical="center" wrapText="1"/>
      <protection locked="0"/>
    </xf>
    <xf numFmtId="3" fontId="2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0" fillId="3" borderId="27" xfId="0" applyFill="1" applyBorder="1"/>
    <xf numFmtId="4" fontId="0" fillId="0" borderId="6" xfId="0" applyNumberFormat="1" applyBorder="1"/>
    <xf numFmtId="0" fontId="12" fillId="5" borderId="10" xfId="0" applyFont="1" applyFill="1" applyBorder="1" applyAlignment="1">
      <alignment vertical="center"/>
    </xf>
    <xf numFmtId="0" fontId="13" fillId="0" borderId="0" xfId="0" applyFont="1"/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6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5" xfId="0" applyFont="1" applyBorder="1" applyAlignment="1">
      <alignment horizontal="left" wrapText="1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2" fontId="19" fillId="0" borderId="0" xfId="0" applyNumberFormat="1" applyFont="1" applyProtection="1">
      <protection locked="0"/>
    </xf>
    <xf numFmtId="9" fontId="2" fillId="0" borderId="0" xfId="0" applyNumberFormat="1" applyFont="1" applyProtection="1">
      <protection locked="0"/>
    </xf>
    <xf numFmtId="0" fontId="10" fillId="6" borderId="2" xfId="0" applyFont="1" applyFill="1" applyBorder="1" applyAlignment="1" applyProtection="1">
      <alignment horizontal="left" indent="1"/>
      <protection locked="0"/>
    </xf>
    <xf numFmtId="2" fontId="16" fillId="6" borderId="2" xfId="0" applyNumberFormat="1" applyFont="1" applyFill="1" applyBorder="1" applyProtection="1">
      <protection locked="0"/>
    </xf>
    <xf numFmtId="0" fontId="18" fillId="4" borderId="10" xfId="0" applyFont="1" applyFill="1" applyBorder="1" applyAlignment="1">
      <alignment horizontal="left" vertical="center" wrapText="1"/>
    </xf>
    <xf numFmtId="0" fontId="10" fillId="0" borderId="2" xfId="0" applyFont="1" applyBorder="1" applyAlignment="1" applyProtection="1">
      <alignment horizontal="left" wrapText="1"/>
      <protection locked="0"/>
    </xf>
    <xf numFmtId="2" fontId="16" fillId="0" borderId="2" xfId="0" applyNumberFormat="1" applyFont="1" applyBorder="1" applyProtection="1">
      <protection locked="0"/>
    </xf>
    <xf numFmtId="0" fontId="1" fillId="0" borderId="12" xfId="0" applyFont="1" applyBorder="1" applyAlignment="1" applyProtection="1">
      <alignment wrapText="1"/>
      <protection locked="0"/>
    </xf>
    <xf numFmtId="2" fontId="19" fillId="0" borderId="12" xfId="0" applyNumberFormat="1" applyFont="1" applyBorder="1" applyProtection="1">
      <protection locked="0"/>
    </xf>
    <xf numFmtId="0" fontId="21" fillId="0" borderId="0" xfId="0" applyFont="1" applyProtection="1">
      <protection locked="0"/>
    </xf>
    <xf numFmtId="2" fontId="17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0" fillId="0" borderId="0" xfId="0" applyFont="1" applyProtection="1">
      <protection locked="0"/>
    </xf>
    <xf numFmtId="0" fontId="3" fillId="4" borderId="1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indent="1"/>
    </xf>
    <xf numFmtId="0" fontId="13" fillId="0" borderId="13" xfId="0" applyFont="1" applyBorder="1" applyAlignment="1" applyProtection="1">
      <alignment horizontal="left" vertical="top"/>
      <protection locked="0"/>
    </xf>
    <xf numFmtId="0" fontId="13" fillId="0" borderId="4" xfId="0" applyFont="1" applyBorder="1" applyProtection="1">
      <protection locked="0"/>
    </xf>
    <xf numFmtId="0" fontId="13" fillId="0" borderId="8" xfId="0" applyFont="1" applyBorder="1" applyProtection="1">
      <protection locked="0"/>
    </xf>
    <xf numFmtId="0" fontId="11" fillId="4" borderId="1" xfId="0" applyFont="1" applyFill="1" applyBorder="1" applyAlignment="1">
      <alignment horizontal="left" wrapText="1" indent="1"/>
    </xf>
    <xf numFmtId="0" fontId="13" fillId="0" borderId="7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13" fillId="0" borderId="8" xfId="0" applyFont="1" applyBorder="1" applyAlignment="1" applyProtection="1">
      <alignment horizontal="left" vertical="center" wrapText="1"/>
      <protection locked="0"/>
    </xf>
    <xf numFmtId="0" fontId="13" fillId="0" borderId="13" xfId="0" applyFont="1" applyBorder="1" applyAlignment="1" applyProtection="1">
      <alignment horizontal="left" wrapText="1"/>
      <protection locked="0"/>
    </xf>
    <xf numFmtId="0" fontId="13" fillId="0" borderId="8" xfId="0" applyFont="1" applyBorder="1" applyAlignment="1" applyProtection="1">
      <alignment horizontal="left" wrapText="1"/>
      <protection locked="0"/>
    </xf>
    <xf numFmtId="0" fontId="11" fillId="4" borderId="11" xfId="0" applyFont="1" applyFill="1" applyBorder="1" applyAlignment="1">
      <alignment horizontal="left" wrapText="1"/>
    </xf>
    <xf numFmtId="0" fontId="11" fillId="4" borderId="3" xfId="0" applyFont="1" applyFill="1" applyBorder="1" applyAlignment="1">
      <alignment horizontal="left" wrapText="1" indent="1"/>
    </xf>
    <xf numFmtId="0" fontId="3" fillId="4" borderId="10" xfId="0" applyFont="1" applyFill="1" applyBorder="1" applyAlignment="1">
      <alignment horizontal="left" wrapText="1"/>
    </xf>
    <xf numFmtId="0" fontId="11" fillId="4" borderId="10" xfId="0" applyFont="1" applyFill="1" applyBorder="1" applyAlignment="1">
      <alignment horizontal="left" vertical="center" wrapText="1" indent="1"/>
    </xf>
    <xf numFmtId="0" fontId="13" fillId="0" borderId="13" xfId="0" applyFont="1" applyBorder="1" applyAlignment="1" applyProtection="1">
      <alignment wrapText="1"/>
      <protection locked="0"/>
    </xf>
    <xf numFmtId="0" fontId="13" fillId="0" borderId="4" xfId="0" applyFont="1" applyBorder="1" applyAlignment="1" applyProtection="1">
      <alignment wrapText="1"/>
      <protection locked="0"/>
    </xf>
    <xf numFmtId="0" fontId="13" fillId="0" borderId="8" xfId="0" applyFont="1" applyBorder="1" applyAlignment="1" applyProtection="1">
      <alignment wrapText="1"/>
      <protection locked="0"/>
    </xf>
    <xf numFmtId="0" fontId="13" fillId="0" borderId="19" xfId="0" applyFont="1" applyBorder="1" applyAlignment="1" applyProtection="1">
      <alignment wrapText="1"/>
      <protection locked="0"/>
    </xf>
    <xf numFmtId="0" fontId="13" fillId="0" borderId="20" xfId="0" applyFont="1" applyBorder="1" applyAlignment="1" applyProtection="1">
      <alignment wrapText="1"/>
      <protection locked="0"/>
    </xf>
    <xf numFmtId="0" fontId="13" fillId="0" borderId="22" xfId="0" applyFont="1" applyBorder="1" applyAlignment="1" applyProtection="1">
      <alignment wrapText="1"/>
      <protection locked="0"/>
    </xf>
    <xf numFmtId="0" fontId="26" fillId="0" borderId="0" xfId="0" applyFont="1" applyAlignment="1" applyProtection="1">
      <alignment horizontal="right"/>
      <protection locked="0"/>
    </xf>
    <xf numFmtId="0" fontId="26" fillId="0" borderId="0" xfId="0" applyFont="1" applyAlignment="1" applyProtection="1">
      <alignment horizontal="center"/>
      <protection locked="0"/>
    </xf>
    <xf numFmtId="0" fontId="19" fillId="0" borderId="0" xfId="0" applyFont="1" applyProtection="1">
      <protection locked="0"/>
    </xf>
    <xf numFmtId="0" fontId="19" fillId="0" borderId="0" xfId="0" applyFont="1" applyAlignment="1" applyProtection="1">
      <alignment horizontal="left"/>
      <protection locked="0"/>
    </xf>
    <xf numFmtId="0" fontId="19" fillId="4" borderId="10" xfId="0" applyFont="1" applyFill="1" applyBorder="1" applyAlignment="1">
      <alignment horizontal="left" wrapText="1"/>
    </xf>
    <xf numFmtId="0" fontId="17" fillId="0" borderId="26" xfId="0" applyFont="1" applyBorder="1" applyAlignment="1">
      <alignment horizontal="left" wrapText="1"/>
    </xf>
    <xf numFmtId="0" fontId="28" fillId="0" borderId="0" xfId="0" applyFont="1" applyAlignment="1" applyProtection="1">
      <alignment horizontal="left" indent="7"/>
      <protection locked="0"/>
    </xf>
    <xf numFmtId="4" fontId="13" fillId="0" borderId="1" xfId="0" applyNumberFormat="1" applyFont="1" applyBorder="1" applyAlignment="1">
      <alignment horizontal="justify" vertical="center"/>
    </xf>
    <xf numFmtId="4" fontId="13" fillId="0" borderId="1" xfId="0" applyNumberFormat="1" applyFont="1" applyBorder="1" applyAlignment="1">
      <alignment horizontal="left" vertical="center" wrapText="1"/>
    </xf>
    <xf numFmtId="4" fontId="13" fillId="0" borderId="7" xfId="0" applyNumberFormat="1" applyFont="1" applyBorder="1" applyAlignment="1">
      <alignment horizontal="justify" vertical="center"/>
    </xf>
    <xf numFmtId="3" fontId="2" fillId="0" borderId="0" xfId="0" applyNumberFormat="1" applyFont="1" applyProtection="1">
      <protection locked="0"/>
    </xf>
    <xf numFmtId="4" fontId="31" fillId="0" borderId="1" xfId="0" applyNumberFormat="1" applyFont="1" applyBorder="1" applyAlignment="1">
      <alignment horizontal="left" vertical="center" wrapText="1"/>
    </xf>
    <xf numFmtId="4" fontId="31" fillId="4" borderId="1" xfId="0" applyNumberFormat="1" applyFont="1" applyFill="1" applyBorder="1" applyAlignment="1">
      <alignment horizontal="left" vertical="center" wrapText="1"/>
    </xf>
    <xf numFmtId="4" fontId="31" fillId="0" borderId="23" xfId="0" applyNumberFormat="1" applyFont="1" applyBorder="1" applyAlignment="1" applyProtection="1">
      <alignment horizontal="left" vertical="center" wrapText="1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4" fontId="31" fillId="0" borderId="0" xfId="0" applyNumberFormat="1" applyFont="1" applyAlignment="1" applyProtection="1">
      <alignment horizontal="left" vertical="center" wrapText="1"/>
      <protection locked="0"/>
    </xf>
    <xf numFmtId="4" fontId="3" fillId="4" borderId="1" xfId="0" applyNumberFormat="1" applyFont="1" applyFill="1" applyBorder="1" applyAlignment="1">
      <alignment horizontal="left" vertical="center" wrapText="1"/>
    </xf>
    <xf numFmtId="4" fontId="11" fillId="4" borderId="1" xfId="0" applyNumberFormat="1" applyFont="1" applyFill="1" applyBorder="1" applyAlignment="1">
      <alignment horizontal="left" vertical="center"/>
    </xf>
    <xf numFmtId="4" fontId="3" fillId="4" borderId="1" xfId="0" applyNumberFormat="1" applyFont="1" applyFill="1" applyBorder="1" applyAlignment="1">
      <alignment vertical="center" wrapText="1"/>
    </xf>
    <xf numFmtId="2" fontId="17" fillId="0" borderId="16" xfId="0" applyNumberFormat="1" applyFont="1" applyBorder="1" applyProtection="1">
      <protection locked="0"/>
    </xf>
    <xf numFmtId="2" fontId="17" fillId="0" borderId="17" xfId="0" applyNumberFormat="1" applyFont="1" applyBorder="1" applyProtection="1">
      <protection locked="0"/>
    </xf>
    <xf numFmtId="2" fontId="19" fillId="4" borderId="10" xfId="0" applyNumberFormat="1" applyFont="1" applyFill="1" applyBorder="1"/>
    <xf numFmtId="2" fontId="17" fillId="0" borderId="18" xfId="0" applyNumberFormat="1" applyFont="1" applyBorder="1" applyProtection="1">
      <protection locked="0"/>
    </xf>
    <xf numFmtId="2" fontId="17" fillId="0" borderId="15" xfId="0" applyNumberFormat="1" applyFont="1" applyBorder="1" applyProtection="1">
      <protection locked="0"/>
    </xf>
    <xf numFmtId="164" fontId="19" fillId="4" borderId="10" xfId="0" applyNumberFormat="1" applyFont="1" applyFill="1" applyBorder="1"/>
    <xf numFmtId="0" fontId="19" fillId="4" borderId="1" xfId="0" applyFont="1" applyFill="1" applyBorder="1" applyAlignment="1">
      <alignment horizontal="left" wrapText="1"/>
    </xf>
    <xf numFmtId="0" fontId="17" fillId="0" borderId="10" xfId="0" applyFont="1" applyBorder="1" applyAlignment="1" applyProtection="1">
      <alignment wrapText="1"/>
      <protection locked="0"/>
    </xf>
    <xf numFmtId="4" fontId="13" fillId="0" borderId="18" xfId="0" applyNumberFormat="1" applyFont="1" applyBorder="1" applyAlignment="1">
      <alignment horizontal="justify" vertical="center"/>
    </xf>
    <xf numFmtId="4" fontId="13" fillId="0" borderId="28" xfId="0" applyNumberFormat="1" applyFont="1" applyBorder="1" applyAlignment="1">
      <alignment horizontal="justify" vertical="center"/>
    </xf>
    <xf numFmtId="4" fontId="13" fillId="0" borderId="13" xfId="0" applyNumberFormat="1" applyFont="1" applyBorder="1" applyAlignment="1">
      <alignment horizontal="justify" vertical="center"/>
    </xf>
    <xf numFmtId="4" fontId="13" fillId="0" borderId="4" xfId="0" applyNumberFormat="1" applyFont="1" applyBorder="1" applyAlignment="1">
      <alignment horizontal="justify" vertical="center"/>
    </xf>
    <xf numFmtId="4" fontId="31" fillId="0" borderId="4" xfId="0" applyNumberFormat="1" applyFont="1" applyBorder="1" applyAlignment="1">
      <alignment horizontal="left" vertical="center" wrapText="1"/>
    </xf>
    <xf numFmtId="4" fontId="31" fillId="4" borderId="4" xfId="0" applyNumberFormat="1" applyFont="1" applyFill="1" applyBorder="1" applyAlignment="1">
      <alignment horizontal="left" vertical="center" wrapText="1"/>
    </xf>
    <xf numFmtId="4" fontId="3" fillId="4" borderId="1" xfId="0" applyNumberFormat="1" applyFont="1" applyFill="1" applyBorder="1" applyAlignment="1" applyProtection="1">
      <alignment horizontal="left" vertical="center" wrapText="1"/>
      <protection hidden="1"/>
    </xf>
    <xf numFmtId="0" fontId="15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11" fillId="0" borderId="0" xfId="0" applyFont="1" applyProtection="1">
      <protection locked="0"/>
    </xf>
    <xf numFmtId="2" fontId="18" fillId="0" borderId="0" xfId="0" applyNumberFormat="1" applyFont="1" applyAlignment="1" applyProtection="1">
      <alignment horizontal="left" inden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9" fillId="4" borderId="18" xfId="0" applyFont="1" applyFill="1" applyBorder="1" applyAlignment="1">
      <alignment horizontal="left" vertical="center" wrapText="1"/>
    </xf>
    <xf numFmtId="0" fontId="19" fillId="4" borderId="17" xfId="0" applyFont="1" applyFill="1" applyBorder="1" applyAlignment="1">
      <alignment horizontal="left" vertical="center" wrapText="1"/>
    </xf>
    <xf numFmtId="0" fontId="19" fillId="4" borderId="34" xfId="0" applyFont="1" applyFill="1" applyBorder="1" applyAlignment="1">
      <alignment horizontal="left" vertical="center" wrapText="1"/>
    </xf>
    <xf numFmtId="0" fontId="19" fillId="4" borderId="16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34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vertical="center" wrapText="1"/>
    </xf>
    <xf numFmtId="0" fontId="18" fillId="4" borderId="17" xfId="0" applyFont="1" applyFill="1" applyBorder="1" applyAlignment="1">
      <alignment horizontal="left" vertical="center" wrapText="1"/>
    </xf>
    <xf numFmtId="0" fontId="18" fillId="4" borderId="16" xfId="0" applyFont="1" applyFill="1" applyBorder="1" applyAlignment="1">
      <alignment horizontal="left" vertical="center" wrapText="1"/>
    </xf>
    <xf numFmtId="2" fontId="0" fillId="0" borderId="5" xfId="0" applyNumberFormat="1" applyBorder="1"/>
    <xf numFmtId="4" fontId="2" fillId="0" borderId="10" xfId="0" applyNumberFormat="1" applyFont="1" applyBorder="1" applyAlignment="1" applyProtection="1">
      <alignment horizontal="right" vertical="center"/>
      <protection locked="0"/>
    </xf>
    <xf numFmtId="4" fontId="2" fillId="0" borderId="14" xfId="0" applyNumberFormat="1" applyFont="1" applyBorder="1" applyAlignment="1" applyProtection="1">
      <alignment horizontal="right" vertical="center"/>
      <protection locked="0"/>
    </xf>
    <xf numFmtId="4" fontId="2" fillId="4" borderId="10" xfId="0" applyNumberFormat="1" applyFont="1" applyFill="1" applyBorder="1" applyAlignment="1">
      <alignment horizontal="right" vertical="center"/>
    </xf>
    <xf numFmtId="4" fontId="2" fillId="0" borderId="10" xfId="0" applyNumberFormat="1" applyFont="1" applyBorder="1" applyAlignment="1" applyProtection="1">
      <alignment vertical="center"/>
      <protection locked="0"/>
    </xf>
    <xf numFmtId="4" fontId="2" fillId="4" borderId="10" xfId="0" applyNumberFormat="1" applyFont="1" applyFill="1" applyBorder="1" applyAlignment="1">
      <alignment vertical="center"/>
    </xf>
    <xf numFmtId="4" fontId="1" fillId="4" borderId="10" xfId="0" applyNumberFormat="1" applyFont="1" applyFill="1" applyBorder="1" applyAlignment="1">
      <alignment vertical="center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28" xfId="0" applyNumberFormat="1" applyFont="1" applyBorder="1" applyAlignment="1" applyProtection="1">
      <alignment horizontal="right" vertical="center"/>
      <protection locked="0"/>
    </xf>
    <xf numFmtId="4" fontId="2" fillId="4" borderId="24" xfId="0" applyNumberFormat="1" applyFont="1" applyFill="1" applyBorder="1" applyAlignment="1" applyProtection="1">
      <alignment horizontal="right" vertical="center"/>
      <protection hidden="1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5" xfId="0" applyNumberFormat="1" applyFont="1" applyBorder="1" applyAlignment="1" applyProtection="1">
      <alignment vertical="center"/>
      <protection locked="0"/>
    </xf>
    <xf numFmtId="4" fontId="2" fillId="4" borderId="15" xfId="0" applyNumberFormat="1" applyFont="1" applyFill="1" applyBorder="1" applyAlignment="1" applyProtection="1">
      <alignment vertical="center"/>
      <protection hidden="1"/>
    </xf>
    <xf numFmtId="4" fontId="2" fillId="4" borderId="10" xfId="0" applyNumberFormat="1" applyFont="1" applyFill="1" applyBorder="1" applyAlignment="1" applyProtection="1">
      <alignment vertical="center"/>
      <protection hidden="1"/>
    </xf>
    <xf numFmtId="4" fontId="18" fillId="0" borderId="35" xfId="0" applyNumberFormat="1" applyFont="1" applyBorder="1" applyAlignment="1" applyProtection="1">
      <alignment horizontal="right" vertical="center" wrapText="1" indent="1"/>
      <protection locked="0"/>
    </xf>
    <xf numFmtId="4" fontId="18" fillId="0" borderId="21" xfId="0" applyNumberFormat="1" applyFont="1" applyBorder="1" applyAlignment="1" applyProtection="1">
      <alignment horizontal="right" vertical="center" indent="1"/>
      <protection hidden="1"/>
    </xf>
    <xf numFmtId="4" fontId="0" fillId="0" borderId="0" xfId="0" applyNumberFormat="1"/>
    <xf numFmtId="4" fontId="0" fillId="7" borderId="6" xfId="0" applyNumberFormat="1" applyFill="1" applyBorder="1"/>
    <xf numFmtId="164" fontId="2" fillId="0" borderId="0" xfId="0" applyNumberFormat="1" applyFont="1" applyProtection="1">
      <protection locked="0"/>
    </xf>
    <xf numFmtId="165" fontId="2" fillId="0" borderId="0" xfId="0" applyNumberFormat="1" applyFont="1" applyProtection="1"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/>
      <protection locked="0"/>
    </xf>
    <xf numFmtId="4" fontId="3" fillId="4" borderId="1" xfId="0" applyNumberFormat="1" applyFont="1" applyFill="1" applyBorder="1" applyAlignment="1">
      <alignment horizontal="left" vertical="center" wrapText="1"/>
    </xf>
    <xf numFmtId="4" fontId="3" fillId="4" borderId="26" xfId="0" applyNumberFormat="1" applyFont="1" applyFill="1" applyBorder="1" applyAlignment="1">
      <alignment horizontal="left" vertical="center" wrapText="1"/>
    </xf>
    <xf numFmtId="0" fontId="24" fillId="0" borderId="0" xfId="0" applyFont="1" applyAlignment="1" applyProtection="1">
      <alignment horizontal="center"/>
      <protection locked="0"/>
    </xf>
    <xf numFmtId="0" fontId="27" fillId="0" borderId="0" xfId="0" applyFont="1" applyAlignment="1" applyProtection="1">
      <alignment horizontal="left"/>
      <protection locked="0"/>
    </xf>
    <xf numFmtId="0" fontId="29" fillId="4" borderId="1" xfId="0" applyFont="1" applyFill="1" applyBorder="1" applyAlignment="1">
      <alignment horizontal="left" vertical="center" wrapText="1"/>
    </xf>
    <xf numFmtId="0" fontId="29" fillId="4" borderId="26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wrapText="1"/>
    </xf>
    <xf numFmtId="0" fontId="11" fillId="4" borderId="26" xfId="0" applyFont="1" applyFill="1" applyBorder="1" applyAlignment="1">
      <alignment horizontal="left" wrapText="1"/>
    </xf>
    <xf numFmtId="4" fontId="31" fillId="0" borderId="32" xfId="0" applyNumberFormat="1" applyFont="1" applyBorder="1" applyAlignment="1" applyProtection="1">
      <alignment horizontal="center" vertical="top" wrapText="1"/>
      <protection locked="0"/>
    </xf>
    <xf numFmtId="4" fontId="31" fillId="0" borderId="33" xfId="0" applyNumberFormat="1" applyFont="1" applyBorder="1" applyAlignment="1" applyProtection="1">
      <alignment horizontal="center" vertical="top" wrapText="1"/>
      <protection locked="0"/>
    </xf>
    <xf numFmtId="4" fontId="31" fillId="0" borderId="29" xfId="0" applyNumberFormat="1" applyFont="1" applyBorder="1" applyAlignment="1" applyProtection="1">
      <alignment horizontal="center" vertical="top" wrapText="1"/>
      <protection locked="0"/>
    </xf>
    <xf numFmtId="4" fontId="31" fillId="0" borderId="30" xfId="0" applyNumberFormat="1" applyFont="1" applyBorder="1" applyAlignment="1" applyProtection="1">
      <alignment horizontal="center" vertical="top" wrapText="1"/>
      <protection locked="0"/>
    </xf>
    <xf numFmtId="4" fontId="31" fillId="0" borderId="4" xfId="0" applyNumberFormat="1" applyFont="1" applyBorder="1" applyAlignment="1" applyProtection="1">
      <alignment horizontal="center" vertical="top" wrapText="1"/>
      <protection locked="0"/>
    </xf>
    <xf numFmtId="4" fontId="31" fillId="0" borderId="31" xfId="0" applyNumberFormat="1" applyFont="1" applyBorder="1" applyAlignment="1" applyProtection="1">
      <alignment horizontal="center" vertical="top" wrapText="1"/>
      <protection locked="0"/>
    </xf>
    <xf numFmtId="0" fontId="24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30" fillId="4" borderId="1" xfId="0" applyFont="1" applyFill="1" applyBorder="1" applyAlignment="1">
      <alignment horizontal="left" vertical="center" wrapText="1"/>
    </xf>
    <xf numFmtId="0" fontId="30" fillId="4" borderId="26" xfId="0" applyFont="1" applyFill="1" applyBorder="1" applyAlignment="1">
      <alignment horizontal="left" vertical="center" wrapText="1"/>
    </xf>
    <xf numFmtId="0" fontId="22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/>
      <protection locked="0"/>
    </xf>
    <xf numFmtId="0" fontId="16" fillId="4" borderId="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1" fillId="4" borderId="26" xfId="0" applyFont="1" applyFill="1" applyBorder="1" applyAlignment="1">
      <alignment horizontal="center"/>
    </xf>
    <xf numFmtId="0" fontId="34" fillId="4" borderId="1" xfId="0" applyFont="1" applyFill="1" applyBorder="1" applyAlignment="1">
      <alignment horizontal="center" vertical="center" wrapText="1"/>
    </xf>
    <xf numFmtId="0" fontId="34" fillId="4" borderId="26" xfId="0" applyFont="1" applyFill="1" applyBorder="1" applyAlignment="1">
      <alignment horizontal="center" vertical="center" wrapText="1"/>
    </xf>
    <xf numFmtId="14" fontId="18" fillId="0" borderId="40" xfId="0" applyNumberFormat="1" applyFont="1" applyBorder="1" applyAlignment="1" applyProtection="1">
      <alignment horizontal="right" vertical="center" wrapText="1"/>
      <protection locked="0"/>
    </xf>
    <xf numFmtId="14" fontId="18" fillId="0" borderId="41" xfId="0" applyNumberFormat="1" applyFont="1" applyBorder="1" applyAlignment="1" applyProtection="1">
      <alignment horizontal="right" vertical="center" wrapText="1"/>
      <protection locked="0"/>
    </xf>
    <xf numFmtId="4" fontId="18" fillId="0" borderId="35" xfId="0" applyNumberFormat="1" applyFont="1" applyBorder="1" applyAlignment="1" applyProtection="1">
      <alignment horizontal="right" indent="1"/>
      <protection hidden="1"/>
    </xf>
    <xf numFmtId="4" fontId="18" fillId="0" borderId="31" xfId="0" applyNumberFormat="1" applyFont="1" applyBorder="1" applyAlignment="1" applyProtection="1">
      <alignment horizontal="right" indent="1"/>
      <protection hidden="1"/>
    </xf>
    <xf numFmtId="4" fontId="3" fillId="0" borderId="36" xfId="0" applyNumberFormat="1" applyFont="1" applyBorder="1" applyAlignment="1" applyProtection="1">
      <alignment horizontal="right" indent="1"/>
      <protection locked="0"/>
    </xf>
    <xf numFmtId="4" fontId="3" fillId="0" borderId="33" xfId="0" applyNumberFormat="1" applyFont="1" applyBorder="1" applyAlignment="1" applyProtection="1">
      <alignment horizontal="right" indent="1"/>
      <protection locked="0"/>
    </xf>
    <xf numFmtId="0" fontId="18" fillId="0" borderId="20" xfId="0" applyFont="1" applyBorder="1" applyAlignment="1" applyProtection="1">
      <alignment horizontal="right" vertical="center" wrapText="1" indent="1"/>
      <protection locked="0"/>
    </xf>
    <xf numFmtId="0" fontId="18" fillId="0" borderId="21" xfId="0" applyFont="1" applyBorder="1" applyAlignment="1" applyProtection="1">
      <alignment horizontal="right" vertical="center" wrapText="1" indent="1"/>
      <protection locked="0"/>
    </xf>
    <xf numFmtId="0" fontId="18" fillId="0" borderId="4" xfId="0" applyFont="1" applyBorder="1" applyAlignment="1" applyProtection="1">
      <alignment horizontal="right" vertical="center" wrapText="1" indent="1"/>
      <protection locked="0"/>
    </xf>
    <xf numFmtId="0" fontId="18" fillId="0" borderId="31" xfId="0" applyFont="1" applyBorder="1" applyAlignment="1" applyProtection="1">
      <alignment horizontal="right" vertical="center" wrapText="1" indent="1"/>
      <protection locked="0"/>
    </xf>
    <xf numFmtId="0" fontId="18" fillId="0" borderId="8" xfId="0" applyFont="1" applyBorder="1" applyAlignment="1" applyProtection="1">
      <alignment horizontal="right" vertical="center" wrapText="1" indent="1"/>
      <protection locked="0"/>
    </xf>
    <xf numFmtId="0" fontId="18" fillId="0" borderId="38" xfId="0" applyFont="1" applyBorder="1" applyAlignment="1" applyProtection="1">
      <alignment horizontal="right" vertical="center" wrapText="1" indent="1"/>
      <protection locked="0"/>
    </xf>
    <xf numFmtId="4" fontId="18" fillId="0" borderId="20" xfId="0" applyNumberFormat="1" applyFont="1" applyBorder="1" applyAlignment="1" applyProtection="1">
      <alignment horizontal="right" vertical="center" indent="1"/>
      <protection locked="0"/>
    </xf>
    <xf numFmtId="4" fontId="18" fillId="0" borderId="21" xfId="0" applyNumberFormat="1" applyFont="1" applyBorder="1" applyAlignment="1" applyProtection="1">
      <alignment horizontal="right" vertical="center" indent="1"/>
      <protection locked="0"/>
    </xf>
    <xf numFmtId="4" fontId="18" fillId="0" borderId="11" xfId="0" applyNumberFormat="1" applyFont="1" applyBorder="1" applyAlignment="1" applyProtection="1">
      <alignment horizontal="right" vertical="center" indent="1"/>
      <protection hidden="1"/>
    </xf>
    <xf numFmtId="4" fontId="18" fillId="0" borderId="39" xfId="0" applyNumberFormat="1" applyFont="1" applyBorder="1" applyAlignment="1" applyProtection="1">
      <alignment horizontal="right" vertical="center" indent="1"/>
      <protection hidden="1"/>
    </xf>
    <xf numFmtId="4" fontId="18" fillId="0" borderId="37" xfId="0" applyNumberFormat="1" applyFont="1" applyBorder="1" applyAlignment="1" applyProtection="1">
      <alignment horizontal="right" vertical="center" indent="1"/>
      <protection hidden="1"/>
    </xf>
    <xf numFmtId="4" fontId="18" fillId="0" borderId="30" xfId="0" applyNumberFormat="1" applyFont="1" applyBorder="1" applyAlignment="1" applyProtection="1">
      <alignment horizontal="right" vertical="center" indent="1"/>
      <protection hidden="1"/>
    </xf>
    <xf numFmtId="4" fontId="18" fillId="0" borderId="35" xfId="0" applyNumberFormat="1" applyFont="1" applyBorder="1" applyAlignment="1" applyProtection="1">
      <alignment horizontal="right" vertical="center" indent="1"/>
      <protection hidden="1"/>
    </xf>
    <xf numFmtId="4" fontId="18" fillId="0" borderId="31" xfId="0" applyNumberFormat="1" applyFont="1" applyBorder="1" applyAlignment="1" applyProtection="1">
      <alignment horizontal="right" vertical="center" indent="1"/>
      <protection hidden="1"/>
    </xf>
    <xf numFmtId="4" fontId="3" fillId="0" borderId="36" xfId="0" applyNumberFormat="1" applyFont="1" applyBorder="1" applyAlignment="1" applyProtection="1">
      <alignment horizontal="right" vertical="center" indent="1"/>
      <protection locked="0"/>
    </xf>
    <xf numFmtId="4" fontId="3" fillId="0" borderId="33" xfId="0" applyNumberFormat="1" applyFont="1" applyBorder="1" applyAlignment="1" applyProtection="1">
      <alignment horizontal="right" vertical="center" indent="1"/>
      <protection locked="0"/>
    </xf>
    <xf numFmtId="4" fontId="18" fillId="0" borderId="37" xfId="0" applyNumberFormat="1" applyFont="1" applyBorder="1" applyAlignment="1" applyProtection="1">
      <alignment horizontal="right" indent="1"/>
      <protection hidden="1"/>
    </xf>
    <xf numFmtId="4" fontId="18" fillId="0" borderId="30" xfId="0" applyNumberFormat="1" applyFont="1" applyBorder="1" applyAlignment="1" applyProtection="1">
      <alignment horizontal="right" indent="1"/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32"/>
  <sheetViews>
    <sheetView showGridLines="0" tabSelected="1" workbookViewId="0">
      <selection activeCell="A2" sqref="A2"/>
    </sheetView>
  </sheetViews>
  <sheetFormatPr defaultRowHeight="12.75" x14ac:dyDescent="0.2"/>
  <cols>
    <col min="1" max="1" width="59.140625" style="18" customWidth="1"/>
    <col min="2" max="7" width="9.140625" style="18"/>
    <col min="8" max="8" width="9.140625" style="18" customWidth="1"/>
    <col min="9" max="16384" width="9.140625" style="18"/>
  </cols>
  <sheetData>
    <row r="1" spans="1:1" ht="13.5" thickBot="1" x14ac:dyDescent="0.25">
      <c r="A1" s="17" t="s">
        <v>0</v>
      </c>
    </row>
    <row r="2" spans="1:1" ht="25.5" x14ac:dyDescent="0.2">
      <c r="A2" s="19" t="s">
        <v>1</v>
      </c>
    </row>
    <row r="3" spans="1:1" ht="25.5" x14ac:dyDescent="0.2">
      <c r="A3" s="19" t="s">
        <v>2</v>
      </c>
    </row>
    <row r="4" spans="1:1" ht="25.5" x14ac:dyDescent="0.2">
      <c r="A4" s="19" t="s">
        <v>3</v>
      </c>
    </row>
    <row r="5" spans="1:1" ht="38.25" x14ac:dyDescent="0.2">
      <c r="A5" s="20" t="s">
        <v>4</v>
      </c>
    </row>
    <row r="6" spans="1:1" ht="25.5" x14ac:dyDescent="0.2">
      <c r="A6" s="20" t="s">
        <v>5</v>
      </c>
    </row>
    <row r="7" spans="1:1" x14ac:dyDescent="0.2">
      <c r="A7" s="21"/>
    </row>
    <row r="8" spans="1:1" ht="13.5" thickBot="1" x14ac:dyDescent="0.25">
      <c r="A8" s="21"/>
    </row>
    <row r="9" spans="1:1" ht="13.5" thickBot="1" x14ac:dyDescent="0.25">
      <c r="A9" s="17" t="s">
        <v>6</v>
      </c>
    </row>
    <row r="10" spans="1:1" ht="38.25" x14ac:dyDescent="0.2">
      <c r="A10" s="22" t="s">
        <v>7</v>
      </c>
    </row>
    <row r="11" spans="1:1" ht="25.5" x14ac:dyDescent="0.2">
      <c r="A11" s="23" t="s">
        <v>8</v>
      </c>
    </row>
    <row r="12" spans="1:1" x14ac:dyDescent="0.2">
      <c r="A12" s="20" t="s">
        <v>9</v>
      </c>
    </row>
    <row r="13" spans="1:1" ht="38.25" x14ac:dyDescent="0.2">
      <c r="A13" s="24" t="s">
        <v>10</v>
      </c>
    </row>
    <row r="14" spans="1:1" x14ac:dyDescent="0.2">
      <c r="A14" s="25"/>
    </row>
    <row r="15" spans="1:1" ht="13.5" thickBot="1" x14ac:dyDescent="0.25"/>
    <row r="16" spans="1:1" ht="13.5" thickBot="1" x14ac:dyDescent="0.25">
      <c r="A16" s="17" t="s">
        <v>11</v>
      </c>
    </row>
    <row r="17" spans="1:1" ht="38.25" x14ac:dyDescent="0.2">
      <c r="A17" s="22" t="s">
        <v>12</v>
      </c>
    </row>
    <row r="18" spans="1:1" ht="25.5" x14ac:dyDescent="0.2">
      <c r="A18" s="26" t="s">
        <v>13</v>
      </c>
    </row>
    <row r="19" spans="1:1" ht="38.25" x14ac:dyDescent="0.2">
      <c r="A19" s="26" t="s">
        <v>14</v>
      </c>
    </row>
    <row r="20" spans="1:1" x14ac:dyDescent="0.2">
      <c r="A20" s="27"/>
    </row>
    <row r="21" spans="1:1" ht="13.5" thickBot="1" x14ac:dyDescent="0.25">
      <c r="A21" s="27"/>
    </row>
    <row r="22" spans="1:1" ht="13.5" thickBot="1" x14ac:dyDescent="0.25">
      <c r="A22" s="17" t="s">
        <v>15</v>
      </c>
    </row>
    <row r="23" spans="1:1" ht="25.5" x14ac:dyDescent="0.2">
      <c r="A23" s="22" t="s">
        <v>16</v>
      </c>
    </row>
    <row r="24" spans="1:1" ht="25.5" x14ac:dyDescent="0.2">
      <c r="A24" s="26" t="s">
        <v>13</v>
      </c>
    </row>
    <row r="25" spans="1:1" ht="38.25" x14ac:dyDescent="0.2">
      <c r="A25" s="26" t="s">
        <v>14</v>
      </c>
    </row>
    <row r="27" spans="1:1" ht="13.5" thickBot="1" x14ac:dyDescent="0.25"/>
    <row r="28" spans="1:1" ht="13.5" thickBot="1" x14ac:dyDescent="0.25">
      <c r="A28" s="17" t="s">
        <v>17</v>
      </c>
    </row>
    <row r="29" spans="1:1" ht="47.25" customHeight="1" x14ac:dyDescent="0.2">
      <c r="A29" s="28" t="s">
        <v>18</v>
      </c>
    </row>
    <row r="30" spans="1:1" ht="105" customHeight="1" x14ac:dyDescent="0.2">
      <c r="A30" s="26" t="s">
        <v>19</v>
      </c>
    </row>
    <row r="31" spans="1:1" ht="38.25" x14ac:dyDescent="0.2">
      <c r="A31" s="26" t="s">
        <v>20</v>
      </c>
    </row>
    <row r="32" spans="1:1" ht="25.5" x14ac:dyDescent="0.2">
      <c r="A32" s="26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B1:F60"/>
  <sheetViews>
    <sheetView showGridLines="0" zoomScale="85" zoomScaleNormal="85" workbookViewId="0">
      <selection activeCell="O40" sqref="O40"/>
    </sheetView>
  </sheetViews>
  <sheetFormatPr defaultRowHeight="14.25" x14ac:dyDescent="0.2"/>
  <cols>
    <col min="1" max="1" width="6.85546875" style="29" customWidth="1"/>
    <col min="2" max="2" width="100.7109375" style="29" customWidth="1"/>
    <col min="3" max="3" width="15.5703125" style="29" customWidth="1"/>
    <col min="4" max="5" width="9.140625" style="29"/>
    <col min="6" max="6" width="18.5703125" style="29" bestFit="1" customWidth="1"/>
    <col min="7" max="16384" width="9.140625" style="29"/>
  </cols>
  <sheetData>
    <row r="1" spans="2:5" ht="66.75" customHeight="1" x14ac:dyDescent="0.35">
      <c r="B1" s="139" t="s">
        <v>22</v>
      </c>
      <c r="C1" s="140"/>
    </row>
    <row r="2" spans="2:5" x14ac:dyDescent="0.2">
      <c r="B2" s="141" t="s">
        <v>23</v>
      </c>
      <c r="C2" s="142"/>
    </row>
    <row r="3" spans="2:5" ht="18" x14ac:dyDescent="0.25">
      <c r="B3" s="30"/>
    </row>
    <row r="4" spans="2:5" x14ac:dyDescent="0.2">
      <c r="B4" s="143" t="s">
        <v>24</v>
      </c>
      <c r="C4" s="143"/>
    </row>
    <row r="5" spans="2:5" ht="15" x14ac:dyDescent="0.2">
      <c r="B5" s="47"/>
      <c r="C5" s="47"/>
    </row>
    <row r="6" spans="2:5" x14ac:dyDescent="0.2">
      <c r="B6" s="143" t="s">
        <v>25</v>
      </c>
      <c r="C6" s="143"/>
    </row>
    <row r="8" spans="2:5" ht="15" thickBot="1" x14ac:dyDescent="0.25"/>
    <row r="9" spans="2:5" ht="52.5" customHeight="1" thickBot="1" x14ac:dyDescent="0.25">
      <c r="B9" s="48" t="s">
        <v>26</v>
      </c>
      <c r="C9" s="49" t="s">
        <v>27</v>
      </c>
      <c r="E9" s="31"/>
    </row>
    <row r="10" spans="2:5" x14ac:dyDescent="0.2">
      <c r="B10" s="51" t="s">
        <v>28</v>
      </c>
      <c r="C10" s="89">
        <v>0</v>
      </c>
    </row>
    <row r="11" spans="2:5" x14ac:dyDescent="0.2">
      <c r="B11" s="52"/>
      <c r="C11" s="90">
        <v>0</v>
      </c>
    </row>
    <row r="12" spans="2:5" x14ac:dyDescent="0.2">
      <c r="B12" s="52"/>
      <c r="C12" s="90">
        <v>0</v>
      </c>
    </row>
    <row r="13" spans="2:5" x14ac:dyDescent="0.2">
      <c r="B13" s="52"/>
      <c r="C13" s="90">
        <v>0</v>
      </c>
    </row>
    <row r="14" spans="2:5" x14ac:dyDescent="0.2">
      <c r="B14" s="52"/>
      <c r="C14" s="90">
        <v>0</v>
      </c>
    </row>
    <row r="15" spans="2:5" ht="15" thickBot="1" x14ac:dyDescent="0.25">
      <c r="B15" s="53"/>
      <c r="C15" s="90">
        <v>0</v>
      </c>
    </row>
    <row r="16" spans="2:5" ht="15.75" thickBot="1" x14ac:dyDescent="0.25">
      <c r="B16" s="50" t="s">
        <v>29</v>
      </c>
      <c r="C16" s="91">
        <f>SUM(C10:C15)</f>
        <v>0</v>
      </c>
    </row>
    <row r="17" spans="2:3" s="33" customFormat="1" ht="27.75" customHeight="1" thickBot="1" x14ac:dyDescent="0.3">
      <c r="B17" s="30"/>
      <c r="C17" s="32"/>
    </row>
    <row r="18" spans="2:3" s="33" customFormat="1" ht="54.75" customHeight="1" thickBot="1" x14ac:dyDescent="0.25">
      <c r="B18" s="48" t="s">
        <v>30</v>
      </c>
      <c r="C18" s="49" t="s">
        <v>27</v>
      </c>
    </row>
    <row r="19" spans="2:3" s="33" customFormat="1" ht="16.5" customHeight="1" x14ac:dyDescent="0.2">
      <c r="B19" s="51" t="s">
        <v>31</v>
      </c>
      <c r="C19" s="89">
        <v>0</v>
      </c>
    </row>
    <row r="20" spans="2:3" s="33" customFormat="1" ht="16.5" customHeight="1" x14ac:dyDescent="0.2">
      <c r="B20" s="52"/>
      <c r="C20" s="90">
        <v>0</v>
      </c>
    </row>
    <row r="21" spans="2:3" s="33" customFormat="1" ht="16.5" customHeight="1" x14ac:dyDescent="0.2">
      <c r="B21" s="52"/>
      <c r="C21" s="90">
        <v>0</v>
      </c>
    </row>
    <row r="22" spans="2:3" s="33" customFormat="1" ht="16.5" customHeight="1" x14ac:dyDescent="0.2">
      <c r="B22" s="52"/>
      <c r="C22" s="90">
        <v>0</v>
      </c>
    </row>
    <row r="23" spans="2:3" s="33" customFormat="1" ht="16.5" customHeight="1" x14ac:dyDescent="0.2">
      <c r="B23" s="52"/>
      <c r="C23" s="90">
        <v>0</v>
      </c>
    </row>
    <row r="24" spans="2:3" s="33" customFormat="1" ht="16.5" customHeight="1" x14ac:dyDescent="0.2">
      <c r="B24" s="53"/>
      <c r="C24" s="90">
        <v>0</v>
      </c>
    </row>
    <row r="25" spans="2:3" s="33" customFormat="1" ht="16.5" customHeight="1" thickBot="1" x14ac:dyDescent="0.25">
      <c r="B25" s="53"/>
      <c r="C25" s="90">
        <v>0</v>
      </c>
    </row>
    <row r="26" spans="2:3" s="33" customFormat="1" ht="15.75" customHeight="1" thickBot="1" x14ac:dyDescent="0.25">
      <c r="B26" s="50" t="s">
        <v>32</v>
      </c>
      <c r="C26" s="91">
        <f>SUM(C19:C25)</f>
        <v>0</v>
      </c>
    </row>
    <row r="27" spans="2:3" s="33" customFormat="1" ht="27.75" customHeight="1" thickBot="1" x14ac:dyDescent="0.3">
      <c r="B27" s="34"/>
      <c r="C27" s="35"/>
    </row>
    <row r="28" spans="2:3" ht="58.5" thickBot="1" x14ac:dyDescent="0.25">
      <c r="B28" s="36" t="s">
        <v>33</v>
      </c>
      <c r="C28" s="49" t="s">
        <v>27</v>
      </c>
    </row>
    <row r="29" spans="2:3" x14ac:dyDescent="0.2">
      <c r="B29" s="55" t="s">
        <v>34</v>
      </c>
      <c r="C29" s="92">
        <v>0</v>
      </c>
    </row>
    <row r="30" spans="2:3" x14ac:dyDescent="0.2">
      <c r="B30" s="56" t="s">
        <v>35</v>
      </c>
      <c r="C30" s="90">
        <v>0</v>
      </c>
    </row>
    <row r="31" spans="2:3" x14ac:dyDescent="0.2">
      <c r="B31" s="57" t="s">
        <v>36</v>
      </c>
      <c r="C31" s="90">
        <v>0</v>
      </c>
    </row>
    <row r="32" spans="2:3" x14ac:dyDescent="0.2">
      <c r="B32" s="56" t="s">
        <v>37</v>
      </c>
      <c r="C32" s="90">
        <v>0</v>
      </c>
    </row>
    <row r="33" spans="2:3" x14ac:dyDescent="0.2">
      <c r="B33" s="58"/>
      <c r="C33" s="90">
        <v>0</v>
      </c>
    </row>
    <row r="34" spans="2:3" x14ac:dyDescent="0.2">
      <c r="B34" s="58"/>
      <c r="C34" s="90">
        <v>0</v>
      </c>
    </row>
    <row r="35" spans="2:3" x14ac:dyDescent="0.2">
      <c r="B35" s="59"/>
      <c r="C35" s="90">
        <v>0</v>
      </c>
    </row>
    <row r="36" spans="2:3" ht="15" thickBot="1" x14ac:dyDescent="0.25">
      <c r="B36" s="59"/>
      <c r="C36" s="93">
        <v>0</v>
      </c>
    </row>
    <row r="37" spans="2:3" ht="15.75" thickBot="1" x14ac:dyDescent="0.25">
      <c r="B37" s="54" t="s">
        <v>38</v>
      </c>
      <c r="C37" s="91">
        <f>SUM(C29:C36)</f>
        <v>0</v>
      </c>
    </row>
    <row r="38" spans="2:3" ht="18.75" thickBot="1" x14ac:dyDescent="0.3">
      <c r="B38" s="37"/>
      <c r="C38" s="38"/>
    </row>
    <row r="39" spans="2:3" ht="30" thickBot="1" x14ac:dyDescent="0.25">
      <c r="B39" s="60" t="s">
        <v>39</v>
      </c>
      <c r="C39" s="49" t="s">
        <v>27</v>
      </c>
    </row>
    <row r="40" spans="2:3" x14ac:dyDescent="0.2">
      <c r="B40" s="67"/>
      <c r="C40" s="90">
        <v>0</v>
      </c>
    </row>
    <row r="41" spans="2:3" x14ac:dyDescent="0.2">
      <c r="B41" s="68"/>
      <c r="C41" s="90">
        <v>0</v>
      </c>
    </row>
    <row r="42" spans="2:3" x14ac:dyDescent="0.2">
      <c r="B42" s="69"/>
      <c r="C42" s="90">
        <v>0</v>
      </c>
    </row>
    <row r="43" spans="2:3" ht="15" thickBot="1" x14ac:dyDescent="0.25">
      <c r="B43" s="69"/>
      <c r="C43" s="90">
        <v>0</v>
      </c>
    </row>
    <row r="44" spans="2:3" ht="15.75" thickBot="1" x14ac:dyDescent="0.25">
      <c r="B44" s="61" t="s">
        <v>40</v>
      </c>
      <c r="C44" s="91">
        <f>SUM(C40:C43)</f>
        <v>0</v>
      </c>
    </row>
    <row r="45" spans="2:3" ht="16.5" customHeight="1" thickBot="1" x14ac:dyDescent="0.25">
      <c r="B45" s="39"/>
      <c r="C45" s="40"/>
    </row>
    <row r="46" spans="2:3" ht="42" customHeight="1" thickBot="1" x14ac:dyDescent="0.25">
      <c r="B46" s="62" t="s">
        <v>41</v>
      </c>
      <c r="C46" s="49" t="s">
        <v>27</v>
      </c>
    </row>
    <row r="47" spans="2:3" ht="15.75" customHeight="1" x14ac:dyDescent="0.2">
      <c r="B47" s="64"/>
      <c r="C47" s="90">
        <v>0</v>
      </c>
    </row>
    <row r="48" spans="2:3" ht="15.75" customHeight="1" x14ac:dyDescent="0.2">
      <c r="B48" s="65"/>
      <c r="C48" s="90">
        <v>0</v>
      </c>
    </row>
    <row r="49" spans="2:6" ht="15.75" customHeight="1" thickBot="1" x14ac:dyDescent="0.25">
      <c r="B49" s="66"/>
      <c r="C49" s="90">
        <v>0</v>
      </c>
    </row>
    <row r="50" spans="2:6" s="41" customFormat="1" ht="18.75" thickBot="1" x14ac:dyDescent="0.3">
      <c r="B50" s="63" t="s">
        <v>42</v>
      </c>
      <c r="C50" s="91">
        <f>SUM(C47:C49)</f>
        <v>0</v>
      </c>
    </row>
    <row r="51" spans="2:6" ht="15" thickBot="1" x14ac:dyDescent="0.25">
      <c r="C51" s="42"/>
    </row>
    <row r="52" spans="2:6" ht="15.75" thickBot="1" x14ac:dyDescent="0.25">
      <c r="B52" s="63" t="s">
        <v>43</v>
      </c>
      <c r="C52" s="91">
        <f>C16+C26+C37+C44+C50</f>
        <v>0</v>
      </c>
    </row>
    <row r="53" spans="2:6" ht="20.25" thickBot="1" x14ac:dyDescent="0.3">
      <c r="B53" s="43"/>
    </row>
    <row r="54" spans="2:6" ht="15.75" thickBot="1" x14ac:dyDescent="0.25">
      <c r="B54" s="63" t="s">
        <v>44</v>
      </c>
      <c r="C54" s="94" t="e">
        <f>ROUND((C16+C50)/(C16+C26+C44+C50),4)</f>
        <v>#DIV/0!</v>
      </c>
      <c r="F54" s="138"/>
    </row>
    <row r="55" spans="2:6" ht="20.25" thickBot="1" x14ac:dyDescent="0.3">
      <c r="B55" s="43"/>
    </row>
    <row r="56" spans="2:6" ht="15.75" thickBot="1" x14ac:dyDescent="0.25">
      <c r="B56" s="63" t="s">
        <v>45</v>
      </c>
      <c r="C56" s="94" t="e">
        <f>ROUND((C26)/(C16+C26+C50+C44),4)</f>
        <v>#DIV/0!</v>
      </c>
      <c r="F56" s="137"/>
    </row>
    <row r="59" spans="2:6" x14ac:dyDescent="0.2">
      <c r="B59" s="44" t="s">
        <v>46</v>
      </c>
      <c r="C59" s="45" t="s">
        <v>47</v>
      </c>
    </row>
    <row r="60" spans="2:6" ht="28.5" x14ac:dyDescent="0.2">
      <c r="B60" s="46" t="s">
        <v>48</v>
      </c>
      <c r="C60" s="45" t="s">
        <v>49</v>
      </c>
    </row>
  </sheetData>
  <mergeCells count="4">
    <mergeCell ref="B1:C1"/>
    <mergeCell ref="B2:C2"/>
    <mergeCell ref="B4:C4"/>
    <mergeCell ref="B6:C6"/>
  </mergeCells>
  <pageMargins left="1.0629921259842521" right="0.70866141732283472" top="0.59055118110236227" bottom="0.39370078740157483" header="0.31496062992125984" footer="0.31496062992125984"/>
  <pageSetup paperSize="9" scale="6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A1:E39"/>
  <sheetViews>
    <sheetView showGridLines="0" zoomScale="85" zoomScaleNormal="85" workbookViewId="0">
      <selection activeCell="O40" sqref="O40"/>
    </sheetView>
  </sheetViews>
  <sheetFormatPr defaultRowHeight="14.25" x14ac:dyDescent="0.2"/>
  <cols>
    <col min="1" max="1" width="70.7109375" style="29" customWidth="1"/>
    <col min="2" max="2" width="24.28515625" style="29" customWidth="1"/>
    <col min="3" max="4" width="20.85546875" style="29" customWidth="1"/>
    <col min="5" max="16384" width="9.140625" style="29"/>
  </cols>
  <sheetData>
    <row r="1" spans="1:5" ht="27" x14ac:dyDescent="0.35">
      <c r="A1" s="146" t="s">
        <v>50</v>
      </c>
      <c r="B1" s="146"/>
      <c r="C1" s="70"/>
    </row>
    <row r="2" spans="1:5" ht="25.5" x14ac:dyDescent="0.35">
      <c r="A2" s="71"/>
      <c r="B2" s="71"/>
      <c r="C2" s="70"/>
    </row>
    <row r="3" spans="1:5" x14ac:dyDescent="0.2">
      <c r="A3" s="147" t="s">
        <v>51</v>
      </c>
      <c r="B3" s="147"/>
      <c r="C3" s="72"/>
    </row>
    <row r="4" spans="1:5" ht="15" thickBot="1" x14ac:dyDescent="0.25">
      <c r="A4" s="73"/>
      <c r="B4" s="73"/>
      <c r="C4" s="72"/>
    </row>
    <row r="5" spans="1:5" ht="36.75" customHeight="1" thickBot="1" x14ac:dyDescent="0.25">
      <c r="A5" s="74" t="s">
        <v>52</v>
      </c>
      <c r="B5" s="75" t="s">
        <v>53</v>
      </c>
      <c r="C5" s="72"/>
    </row>
    <row r="6" spans="1:5" ht="18.75" thickBot="1" x14ac:dyDescent="0.3">
      <c r="A6" s="30"/>
      <c r="C6" s="76"/>
    </row>
    <row r="7" spans="1:5" ht="15.75" thickBot="1" x14ac:dyDescent="0.25">
      <c r="A7" s="150" t="s">
        <v>54</v>
      </c>
      <c r="B7" s="151"/>
    </row>
    <row r="8" spans="1:5" ht="79.5" customHeight="1" thickBot="1" x14ac:dyDescent="0.25">
      <c r="A8" s="148" t="s">
        <v>55</v>
      </c>
      <c r="B8" s="149"/>
    </row>
    <row r="9" spans="1:5" ht="38.1" customHeight="1" thickBot="1" x14ac:dyDescent="0.25">
      <c r="A9" s="77" t="s">
        <v>56</v>
      </c>
      <c r="B9" s="120">
        <v>0</v>
      </c>
    </row>
    <row r="10" spans="1:5" ht="38.1" customHeight="1" thickBot="1" x14ac:dyDescent="0.25">
      <c r="A10" s="78" t="s">
        <v>57</v>
      </c>
      <c r="B10" s="120">
        <v>0</v>
      </c>
    </row>
    <row r="11" spans="1:5" ht="38.1" customHeight="1" thickBot="1" x14ac:dyDescent="0.25">
      <c r="A11" s="78" t="s">
        <v>58</v>
      </c>
      <c r="B11" s="120">
        <v>0</v>
      </c>
    </row>
    <row r="12" spans="1:5" ht="38.1" customHeight="1" thickBot="1" x14ac:dyDescent="0.25">
      <c r="A12" s="79" t="s">
        <v>59</v>
      </c>
      <c r="B12" s="121">
        <v>0</v>
      </c>
    </row>
    <row r="13" spans="1:5" ht="15.75" thickBot="1" x14ac:dyDescent="0.25">
      <c r="A13" s="86" t="s">
        <v>60</v>
      </c>
      <c r="B13" s="122">
        <f>SUM(B9:B12)</f>
        <v>0</v>
      </c>
    </row>
    <row r="14" spans="1:5" ht="15.75" thickBot="1" x14ac:dyDescent="0.25">
      <c r="A14" s="10"/>
      <c r="B14" s="11"/>
      <c r="C14" s="11"/>
    </row>
    <row r="15" spans="1:5" ht="35.25" customHeight="1" thickBot="1" x14ac:dyDescent="0.25">
      <c r="A15" s="88" t="s">
        <v>61</v>
      </c>
      <c r="B15" s="122" t="e">
        <f>B13*'Tabulka podlahových ploch'!C54</f>
        <v>#DIV/0!</v>
      </c>
      <c r="E15" s="80"/>
    </row>
    <row r="16" spans="1:5" ht="35.25" customHeight="1" thickBot="1" x14ac:dyDescent="0.25">
      <c r="A16" s="88" t="s">
        <v>62</v>
      </c>
      <c r="B16" s="122" t="e">
        <f>B13*'Tabulka podlahových ploch'!C56</f>
        <v>#DIV/0!</v>
      </c>
    </row>
    <row r="17" spans="1:3" ht="15.75" thickBot="1" x14ac:dyDescent="0.25">
      <c r="A17" s="10"/>
      <c r="B17" s="11"/>
      <c r="C17" s="11"/>
    </row>
    <row r="18" spans="1:3" ht="15.75" thickBot="1" x14ac:dyDescent="0.25">
      <c r="A18" s="144" t="s">
        <v>63</v>
      </c>
      <c r="B18" s="145"/>
    </row>
    <row r="19" spans="1:3" ht="15" thickBot="1" x14ac:dyDescent="0.25">
      <c r="A19" s="77" t="s">
        <v>64</v>
      </c>
      <c r="B19" s="123">
        <v>0</v>
      </c>
    </row>
    <row r="20" spans="1:3" ht="15" thickBot="1" x14ac:dyDescent="0.25">
      <c r="A20" s="77" t="s">
        <v>65</v>
      </c>
      <c r="B20" s="123">
        <v>0</v>
      </c>
    </row>
    <row r="21" spans="1:3" ht="15" thickBot="1" x14ac:dyDescent="0.25">
      <c r="A21" s="81" t="s">
        <v>66</v>
      </c>
      <c r="B21" s="123">
        <v>0</v>
      </c>
    </row>
    <row r="22" spans="1:3" ht="60" customHeight="1" thickBot="1" x14ac:dyDescent="0.25">
      <c r="A22" s="81" t="s">
        <v>67</v>
      </c>
      <c r="B22" s="123">
        <v>0</v>
      </c>
    </row>
    <row r="23" spans="1:3" x14ac:dyDescent="0.2">
      <c r="A23" s="154"/>
      <c r="B23" s="155"/>
    </row>
    <row r="24" spans="1:3" x14ac:dyDescent="0.2">
      <c r="A24" s="156"/>
      <c r="B24" s="157"/>
    </row>
    <row r="25" spans="1:3" x14ac:dyDescent="0.2">
      <c r="A25" s="156"/>
      <c r="B25" s="157"/>
    </row>
    <row r="26" spans="1:3" x14ac:dyDescent="0.2">
      <c r="A26" s="156"/>
      <c r="B26" s="157"/>
    </row>
    <row r="27" spans="1:3" x14ac:dyDescent="0.2">
      <c r="A27" s="156"/>
      <c r="B27" s="157"/>
    </row>
    <row r="28" spans="1:3" ht="15" thickBot="1" x14ac:dyDescent="0.25">
      <c r="A28" s="152"/>
      <c r="B28" s="153"/>
    </row>
    <row r="29" spans="1:3" ht="34.5" customHeight="1" thickBot="1" x14ac:dyDescent="0.25">
      <c r="A29" s="82" t="s">
        <v>68</v>
      </c>
      <c r="B29" s="124" t="e">
        <f>B13-B15-B16</f>
        <v>#DIV/0!</v>
      </c>
    </row>
    <row r="30" spans="1:3" ht="15.75" thickBot="1" x14ac:dyDescent="0.25">
      <c r="A30" s="86" t="s">
        <v>69</v>
      </c>
      <c r="B30" s="124" t="e">
        <f>SUM(B19:B29)</f>
        <v>#DIV/0!</v>
      </c>
    </row>
    <row r="31" spans="1:3" x14ac:dyDescent="0.2">
      <c r="A31" s="83"/>
      <c r="B31" s="84"/>
    </row>
    <row r="32" spans="1:3" ht="15" thickBot="1" x14ac:dyDescent="0.25">
      <c r="A32" s="85"/>
      <c r="B32" s="84"/>
    </row>
    <row r="33" spans="1:2" ht="15.75" thickBot="1" x14ac:dyDescent="0.25">
      <c r="A33" s="87" t="s">
        <v>70</v>
      </c>
      <c r="B33" s="125" t="e">
        <f>B15+B16+B30</f>
        <v>#DIV/0!</v>
      </c>
    </row>
    <row r="34" spans="1:2" ht="19.5" x14ac:dyDescent="0.2">
      <c r="A34" s="12"/>
      <c r="B34" s="13"/>
    </row>
    <row r="35" spans="1:2" ht="19.5" x14ac:dyDescent="0.2">
      <c r="A35" s="12"/>
      <c r="B35" s="13"/>
    </row>
    <row r="36" spans="1:2" ht="19.5" x14ac:dyDescent="0.2">
      <c r="A36" s="12"/>
      <c r="B36" s="13"/>
    </row>
    <row r="37" spans="1:2" x14ac:dyDescent="0.2">
      <c r="A37" s="14"/>
      <c r="B37" s="14"/>
    </row>
    <row r="38" spans="1:2" x14ac:dyDescent="0.2">
      <c r="A38" s="44" t="s">
        <v>46</v>
      </c>
      <c r="B38" s="45" t="s">
        <v>71</v>
      </c>
    </row>
    <row r="39" spans="1:2" ht="28.5" x14ac:dyDescent="0.2">
      <c r="A39" s="46" t="s">
        <v>48</v>
      </c>
      <c r="B39" s="45" t="s">
        <v>49</v>
      </c>
    </row>
  </sheetData>
  <sheetProtection algorithmName="SHA-512" hashValue="iTThtRfnhjPmDMGLU62iQTrscNamSax/HLaXC96Y7PXrDCyLy7K3wXBGcXaPoPFzegqdyihKZ3R4xwy1RnZqIA==" saltValue="YFzbMgIyPo7F16MY0juXHg==" spinCount="100000" sheet="1" objects="1" scenarios="1"/>
  <mergeCells count="11">
    <mergeCell ref="A28:B28"/>
    <mergeCell ref="A23:B23"/>
    <mergeCell ref="A24:B24"/>
    <mergeCell ref="A25:B25"/>
    <mergeCell ref="A26:B26"/>
    <mergeCell ref="A27:B27"/>
    <mergeCell ref="A18:B18"/>
    <mergeCell ref="A1:B1"/>
    <mergeCell ref="A3:B3"/>
    <mergeCell ref="A8:B8"/>
    <mergeCell ref="A7:B7"/>
  </mergeCells>
  <pageMargins left="0.7" right="0.7" top="0.78740157499999996" bottom="0.78740157499999996" header="0.3" footer="0.3"/>
  <pageSetup paperSize="9" scale="78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7">
    <pageSetUpPr fitToPage="1"/>
  </sheetPr>
  <dimension ref="A1:E29"/>
  <sheetViews>
    <sheetView showGridLines="0" zoomScale="85" zoomScaleNormal="85" workbookViewId="0">
      <selection activeCell="O40" sqref="O40"/>
    </sheetView>
  </sheetViews>
  <sheetFormatPr defaultRowHeight="14.25" x14ac:dyDescent="0.2"/>
  <cols>
    <col min="1" max="1" width="52.85546875" style="29" customWidth="1"/>
    <col min="2" max="2" width="25.7109375" style="29" customWidth="1"/>
    <col min="3" max="4" width="20.85546875" style="29" customWidth="1"/>
    <col min="5" max="16384" width="9.140625" style="29"/>
  </cols>
  <sheetData>
    <row r="1" spans="1:5" ht="27" x14ac:dyDescent="0.35">
      <c r="A1" s="158" t="s">
        <v>72</v>
      </c>
      <c r="B1" s="158"/>
      <c r="C1" s="70"/>
    </row>
    <row r="2" spans="1:5" ht="25.5" x14ac:dyDescent="0.35">
      <c r="A2" s="71"/>
      <c r="B2" s="71"/>
      <c r="C2" s="70"/>
    </row>
    <row r="3" spans="1:5" x14ac:dyDescent="0.2">
      <c r="A3" s="159" t="s">
        <v>51</v>
      </c>
      <c r="B3" s="159"/>
      <c r="C3" s="72"/>
    </row>
    <row r="4" spans="1:5" ht="15" thickBot="1" x14ac:dyDescent="0.25">
      <c r="A4" s="73"/>
      <c r="B4" s="73"/>
      <c r="C4" s="72"/>
    </row>
    <row r="5" spans="1:5" ht="36.75" customHeight="1" thickBot="1" x14ac:dyDescent="0.25">
      <c r="A5" s="95" t="s">
        <v>52</v>
      </c>
      <c r="B5" s="96" t="s">
        <v>53</v>
      </c>
    </row>
    <row r="6" spans="1:5" ht="18.75" thickBot="1" x14ac:dyDescent="0.3">
      <c r="A6" s="30"/>
      <c r="C6" s="76"/>
    </row>
    <row r="7" spans="1:5" ht="15.75" thickBot="1" x14ac:dyDescent="0.25">
      <c r="A7" s="150" t="s">
        <v>54</v>
      </c>
      <c r="B7" s="151"/>
    </row>
    <row r="8" spans="1:5" ht="44.25" customHeight="1" thickBot="1" x14ac:dyDescent="0.25">
      <c r="A8" s="160" t="s">
        <v>73</v>
      </c>
      <c r="B8" s="161"/>
    </row>
    <row r="9" spans="1:5" ht="38.1" customHeight="1" x14ac:dyDescent="0.2">
      <c r="A9" s="97" t="s">
        <v>74</v>
      </c>
      <c r="B9" s="126">
        <v>0</v>
      </c>
    </row>
    <row r="10" spans="1:5" ht="38.1" customHeight="1" thickBot="1" x14ac:dyDescent="0.25">
      <c r="A10" s="98" t="s">
        <v>75</v>
      </c>
      <c r="B10" s="127">
        <v>0</v>
      </c>
    </row>
    <row r="11" spans="1:5" ht="15.75" thickBot="1" x14ac:dyDescent="0.25">
      <c r="A11" s="10"/>
      <c r="B11" s="11"/>
      <c r="C11" s="11"/>
    </row>
    <row r="12" spans="1:5" ht="35.25" customHeight="1" thickBot="1" x14ac:dyDescent="0.25">
      <c r="A12" s="88" t="s">
        <v>61</v>
      </c>
      <c r="B12" s="128" t="e">
        <f>'Výpočtový list'!B71*'Tabulka podlahových ploch'!C54</f>
        <v>#DIV/0!</v>
      </c>
      <c r="E12" s="80"/>
    </row>
    <row r="13" spans="1:5" ht="35.25" customHeight="1" thickBot="1" x14ac:dyDescent="0.25">
      <c r="A13" s="88" t="s">
        <v>76</v>
      </c>
      <c r="B13" s="128" t="e">
        <f>'Výpočtový list'!B71*'Tabulka podlahových ploch'!C56</f>
        <v>#DIV/0!</v>
      </c>
    </row>
    <row r="14" spans="1:5" ht="15.75" thickBot="1" x14ac:dyDescent="0.25">
      <c r="A14" s="10"/>
      <c r="B14" s="11"/>
      <c r="C14" s="11"/>
    </row>
    <row r="15" spans="1:5" ht="15.75" thickBot="1" x14ac:dyDescent="0.25">
      <c r="A15" s="144" t="s">
        <v>63</v>
      </c>
      <c r="B15" s="145"/>
    </row>
    <row r="16" spans="1:5" x14ac:dyDescent="0.2">
      <c r="A16" s="99" t="s">
        <v>64</v>
      </c>
      <c r="B16" s="129">
        <v>0</v>
      </c>
    </row>
    <row r="17" spans="1:2" x14ac:dyDescent="0.2">
      <c r="A17" s="100" t="s">
        <v>65</v>
      </c>
      <c r="B17" s="130">
        <v>0</v>
      </c>
    </row>
    <row r="18" spans="1:2" x14ac:dyDescent="0.2">
      <c r="A18" s="101" t="s">
        <v>66</v>
      </c>
      <c r="B18" s="130">
        <v>0</v>
      </c>
    </row>
    <row r="19" spans="1:2" ht="39" thickBot="1" x14ac:dyDescent="0.25">
      <c r="A19" s="102" t="s">
        <v>68</v>
      </c>
      <c r="B19" s="131" t="e">
        <f>'Výpočtový list'!B71-B12-B13</f>
        <v>#DIV/0!</v>
      </c>
    </row>
    <row r="20" spans="1:2" ht="15.75" thickBot="1" x14ac:dyDescent="0.25">
      <c r="A20" s="103" t="s">
        <v>69</v>
      </c>
      <c r="B20" s="132" t="e">
        <f>SUM(B16:B19)</f>
        <v>#DIV/0!</v>
      </c>
    </row>
    <row r="21" spans="1:2" x14ac:dyDescent="0.2">
      <c r="A21" s="83"/>
      <c r="B21" s="84"/>
    </row>
    <row r="22" spans="1:2" ht="15" thickBot="1" x14ac:dyDescent="0.25">
      <c r="A22" s="85"/>
      <c r="B22" s="84"/>
    </row>
    <row r="23" spans="1:2" ht="15.75" thickBot="1" x14ac:dyDescent="0.25">
      <c r="A23" s="87" t="s">
        <v>70</v>
      </c>
      <c r="B23" s="125" t="e">
        <f>B12+B13+B20</f>
        <v>#DIV/0!</v>
      </c>
    </row>
    <row r="24" spans="1:2" ht="19.5" x14ac:dyDescent="0.2">
      <c r="A24" s="12"/>
      <c r="B24" s="13"/>
    </row>
    <row r="25" spans="1:2" ht="19.5" x14ac:dyDescent="0.2">
      <c r="A25" s="12"/>
      <c r="B25" s="13"/>
    </row>
    <row r="26" spans="1:2" ht="19.5" x14ac:dyDescent="0.2">
      <c r="A26" s="12"/>
      <c r="B26" s="13"/>
    </row>
    <row r="27" spans="1:2" x14ac:dyDescent="0.2">
      <c r="A27" s="14"/>
      <c r="B27" s="14"/>
    </row>
    <row r="28" spans="1:2" x14ac:dyDescent="0.2">
      <c r="A28" s="44" t="s">
        <v>46</v>
      </c>
      <c r="B28" s="45" t="s">
        <v>71</v>
      </c>
    </row>
    <row r="29" spans="1:2" ht="28.5" x14ac:dyDescent="0.2">
      <c r="A29" s="46" t="s">
        <v>48</v>
      </c>
      <c r="B29" s="45" t="s">
        <v>49</v>
      </c>
    </row>
  </sheetData>
  <sheetProtection algorithmName="SHA-512" hashValue="8ZeepNZ29/Ru0+TYL1X2kAT992Ayge1aUuzolwWS4NZUkOIh1U8K8AY/hgB//4jRo2C2HmjeqXbue0UmUWcjug==" saltValue="QhREKbdv5yD6FNZdmLWfFA==" spinCount="100000" sheet="1" objects="1" scenarios="1"/>
  <mergeCells count="5">
    <mergeCell ref="A1:B1"/>
    <mergeCell ref="A3:B3"/>
    <mergeCell ref="A7:B7"/>
    <mergeCell ref="A8:B8"/>
    <mergeCell ref="A15:B1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4">
    <pageSetUpPr fitToPage="1"/>
  </sheetPr>
  <dimension ref="A1:F35"/>
  <sheetViews>
    <sheetView showGridLines="0" topLeftCell="A7" zoomScale="70" zoomScaleNormal="70" workbookViewId="0">
      <selection activeCell="O40" sqref="O40"/>
    </sheetView>
  </sheetViews>
  <sheetFormatPr defaultRowHeight="14.25" x14ac:dyDescent="0.2"/>
  <cols>
    <col min="1" max="1" width="6" style="29" customWidth="1"/>
    <col min="2" max="2" width="58.28515625" style="29" customWidth="1"/>
    <col min="3" max="3" width="13.85546875" style="29" customWidth="1"/>
    <col min="4" max="4" width="36.42578125" style="29" customWidth="1"/>
    <col min="5" max="16384" width="9.140625" style="29"/>
  </cols>
  <sheetData>
    <row r="1" spans="1:6" ht="27" x14ac:dyDescent="0.35">
      <c r="B1" s="162" t="s">
        <v>77</v>
      </c>
      <c r="C1" s="162"/>
      <c r="D1" s="163"/>
    </row>
    <row r="2" spans="1:6" ht="15.75" customHeight="1" x14ac:dyDescent="0.2">
      <c r="B2" s="104"/>
      <c r="C2" s="104"/>
      <c r="D2" s="45"/>
    </row>
    <row r="3" spans="1:6" ht="15.75" customHeight="1" x14ac:dyDescent="0.2">
      <c r="B3" s="104"/>
      <c r="C3" s="104"/>
      <c r="D3" s="45"/>
    </row>
    <row r="4" spans="1:6" x14ac:dyDescent="0.2">
      <c r="B4" s="141" t="s">
        <v>51</v>
      </c>
      <c r="C4" s="141"/>
      <c r="D4" s="142"/>
    </row>
    <row r="5" spans="1:6" ht="18" x14ac:dyDescent="0.2">
      <c r="B5" s="105"/>
      <c r="C5" s="105"/>
      <c r="D5" s="106"/>
    </row>
    <row r="6" spans="1:6" ht="15.75" customHeight="1" x14ac:dyDescent="0.25">
      <c r="B6" s="30"/>
      <c r="C6" s="30"/>
    </row>
    <row r="7" spans="1:6" ht="15" x14ac:dyDescent="0.2">
      <c r="B7" s="107" t="s">
        <v>24</v>
      </c>
      <c r="C7" s="107"/>
    </row>
    <row r="8" spans="1:6" ht="15" x14ac:dyDescent="0.2">
      <c r="B8" s="107"/>
      <c r="C8" s="107"/>
    </row>
    <row r="10" spans="1:6" ht="15" x14ac:dyDescent="0.2">
      <c r="B10" s="107" t="s">
        <v>25</v>
      </c>
      <c r="C10" s="107"/>
    </row>
    <row r="11" spans="1:6" ht="15" x14ac:dyDescent="0.2">
      <c r="B11" s="107"/>
      <c r="C11" s="107"/>
    </row>
    <row r="12" spans="1:6" ht="15.75" customHeight="1" thickBot="1" x14ac:dyDescent="0.25"/>
    <row r="13" spans="1:6" ht="24.95" customHeight="1" thickBot="1" x14ac:dyDescent="0.25">
      <c r="A13" s="164" t="s">
        <v>78</v>
      </c>
      <c r="B13" s="165"/>
      <c r="C13" s="169" t="s">
        <v>79</v>
      </c>
      <c r="D13" s="170"/>
    </row>
    <row r="14" spans="1:6" ht="35.1" customHeight="1" x14ac:dyDescent="0.2">
      <c r="A14" s="113" t="s">
        <v>80</v>
      </c>
      <c r="B14" s="116" t="s">
        <v>81</v>
      </c>
      <c r="C14" s="171"/>
      <c r="D14" s="172"/>
    </row>
    <row r="15" spans="1:6" ht="35.1" customHeight="1" x14ac:dyDescent="0.2">
      <c r="A15" s="113" t="s">
        <v>82</v>
      </c>
      <c r="B15" s="118" t="s">
        <v>83</v>
      </c>
      <c r="C15" s="177"/>
      <c r="D15" s="178"/>
      <c r="F15" s="31"/>
    </row>
    <row r="16" spans="1:6" ht="35.1" customHeight="1" x14ac:dyDescent="0.2">
      <c r="A16" s="111" t="s">
        <v>84</v>
      </c>
      <c r="B16" s="114" t="s">
        <v>85</v>
      </c>
      <c r="C16" s="179"/>
      <c r="D16" s="180"/>
    </row>
    <row r="17" spans="1:4" ht="35.1" customHeight="1" x14ac:dyDescent="0.2">
      <c r="A17" s="111" t="s">
        <v>86</v>
      </c>
      <c r="B17" s="114" t="s">
        <v>87</v>
      </c>
      <c r="C17" s="181"/>
      <c r="D17" s="182"/>
    </row>
    <row r="18" spans="1:4" ht="35.1" customHeight="1" x14ac:dyDescent="0.2">
      <c r="A18" s="111" t="s">
        <v>88</v>
      </c>
      <c r="B18" s="114" t="s">
        <v>89</v>
      </c>
      <c r="C18" s="183">
        <v>0</v>
      </c>
      <c r="D18" s="184"/>
    </row>
    <row r="19" spans="1:4" ht="35.1" customHeight="1" thickBot="1" x14ac:dyDescent="0.25">
      <c r="A19" s="112" t="s">
        <v>90</v>
      </c>
      <c r="B19" s="115" t="s">
        <v>91</v>
      </c>
      <c r="C19" s="185">
        <f>'Tabulka podlahových ploch'!C16</f>
        <v>0</v>
      </c>
      <c r="D19" s="186"/>
    </row>
    <row r="20" spans="1:4" ht="15.75" thickBot="1" x14ac:dyDescent="0.25">
      <c r="B20" s="47"/>
      <c r="C20" s="47"/>
      <c r="D20" s="108"/>
    </row>
    <row r="21" spans="1:4" ht="15.75" thickBot="1" x14ac:dyDescent="0.25">
      <c r="A21" s="166" t="s">
        <v>92</v>
      </c>
      <c r="B21" s="167"/>
      <c r="C21" s="167"/>
      <c r="D21" s="168"/>
    </row>
    <row r="22" spans="1:4" ht="35.1" customHeight="1" x14ac:dyDescent="0.2">
      <c r="A22" s="110" t="s">
        <v>93</v>
      </c>
      <c r="B22" s="114" t="s">
        <v>94</v>
      </c>
      <c r="C22" s="187" t="e">
        <f>IF(D15='Výpočtový list'!B14,'Výpočtový list'!B44,'Výpočtový list'!B43)</f>
        <v>#DIV/0!</v>
      </c>
      <c r="D22" s="188"/>
    </row>
    <row r="23" spans="1:4" ht="35.1" customHeight="1" x14ac:dyDescent="0.2">
      <c r="A23" s="111" t="s">
        <v>95</v>
      </c>
      <c r="B23" s="117" t="s">
        <v>96</v>
      </c>
      <c r="C23" s="133">
        <v>0</v>
      </c>
      <c r="D23" s="134" t="e">
        <f>'Výpočtový list'!B62</f>
        <v>#DIV/0!</v>
      </c>
    </row>
    <row r="24" spans="1:4" ht="35.1" customHeight="1" x14ac:dyDescent="0.2">
      <c r="A24" s="111" t="s">
        <v>97</v>
      </c>
      <c r="B24" s="114" t="s">
        <v>98</v>
      </c>
      <c r="C24" s="189" t="e">
        <f>'Výpočtový list'!B50</f>
        <v>#DIV/0!</v>
      </c>
      <c r="D24" s="190"/>
    </row>
    <row r="25" spans="1:4" s="33" customFormat="1" ht="35.1" customHeight="1" thickBot="1" x14ac:dyDescent="0.25">
      <c r="A25" s="112" t="s">
        <v>99</v>
      </c>
      <c r="B25" s="115" t="s">
        <v>100</v>
      </c>
      <c r="C25" s="191">
        <v>0</v>
      </c>
      <c r="D25" s="192"/>
    </row>
    <row r="26" spans="1:4" ht="15.75" thickBot="1" x14ac:dyDescent="0.25">
      <c r="B26" s="47"/>
      <c r="C26" s="47"/>
      <c r="D26" s="108"/>
    </row>
    <row r="27" spans="1:4" ht="15.75" customHeight="1" thickBot="1" x14ac:dyDescent="0.25">
      <c r="A27" s="166" t="s">
        <v>101</v>
      </c>
      <c r="B27" s="167"/>
      <c r="C27" s="167"/>
      <c r="D27" s="168"/>
    </row>
    <row r="28" spans="1:4" ht="35.1" customHeight="1" x14ac:dyDescent="0.2">
      <c r="A28" s="113" t="s">
        <v>102</v>
      </c>
      <c r="B28" s="114" t="s">
        <v>103</v>
      </c>
      <c r="C28" s="193" t="e">
        <f>IF(D15='Výpočtový list'!B14,'Výpočtový list'!H44,'Výpočtový list'!H43)</f>
        <v>#DIV/0!</v>
      </c>
      <c r="D28" s="194"/>
    </row>
    <row r="29" spans="1:4" ht="46.5" customHeight="1" x14ac:dyDescent="0.2">
      <c r="A29" s="111" t="s">
        <v>104</v>
      </c>
      <c r="B29" s="114" t="s">
        <v>105</v>
      </c>
      <c r="C29" s="173" t="e">
        <f>'Výpočtový list'!H47</f>
        <v>#DIV/0!</v>
      </c>
      <c r="D29" s="174"/>
    </row>
    <row r="30" spans="1:4" ht="35.1" customHeight="1" thickBot="1" x14ac:dyDescent="0.25">
      <c r="A30" s="112" t="s">
        <v>106</v>
      </c>
      <c r="B30" s="115" t="s">
        <v>107</v>
      </c>
      <c r="C30" s="175">
        <v>0</v>
      </c>
      <c r="D30" s="176"/>
    </row>
    <row r="34" spans="2:4" x14ac:dyDescent="0.2">
      <c r="B34" s="45" t="s">
        <v>46</v>
      </c>
      <c r="C34" s="45"/>
      <c r="D34" s="45" t="s">
        <v>108</v>
      </c>
    </row>
    <row r="35" spans="2:4" ht="28.5" x14ac:dyDescent="0.2">
      <c r="B35" s="109" t="s">
        <v>48</v>
      </c>
      <c r="C35" s="109"/>
      <c r="D35" s="45" t="s">
        <v>49</v>
      </c>
    </row>
  </sheetData>
  <sheetProtection algorithmName="SHA-512" hashValue="cU6EK2egYHI54iQUBkdFlDXU2kIkHUDWsUzfBw3a92Ra8OahdlMOBpmEIG2eXYeVq8JN4KNNzwEwlfZ8ihpTVw==" saltValue="FB9MZavn8mqfv2yG06acQA==" spinCount="100000" sheet="1" objects="1" scenarios="1"/>
  <mergeCells count="18">
    <mergeCell ref="C29:D29"/>
    <mergeCell ref="C30:D30"/>
    <mergeCell ref="C15:D15"/>
    <mergeCell ref="C16:D16"/>
    <mergeCell ref="C17:D17"/>
    <mergeCell ref="C18:D18"/>
    <mergeCell ref="C19:D19"/>
    <mergeCell ref="A27:D27"/>
    <mergeCell ref="C22:D22"/>
    <mergeCell ref="C24:D24"/>
    <mergeCell ref="C25:D25"/>
    <mergeCell ref="C28:D28"/>
    <mergeCell ref="B1:D1"/>
    <mergeCell ref="B4:D4"/>
    <mergeCell ref="A13:B13"/>
    <mergeCell ref="A21:D21"/>
    <mergeCell ref="C13:D13"/>
    <mergeCell ref="C14:D14"/>
  </mergeCells>
  <pageMargins left="1.0629921259842521" right="0.70866141732283472" top="0.59055118110236227" bottom="0.39370078740157483" header="0.31496062992125984" footer="0.31496062992125984"/>
  <pageSetup paperSize="9" scale="67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400-000000000000}">
          <x14:formula1>
            <xm:f>'Výpočtový list'!$B$10:$B$14</xm:f>
          </x14:formula1>
          <xm:sqref>C15:D15</xm:sqref>
        </x14:dataValidation>
        <x14:dataValidation type="list" allowBlank="1" showInputMessage="1" showErrorMessage="1" xr:uid="{00000000-0002-0000-0400-000001000000}">
          <x14:formula1>
            <xm:f>'Výpočtový list'!$B$17:$B$18</xm:f>
          </x14:formula1>
          <xm:sqref>C16:D16</xm:sqref>
        </x14:dataValidation>
        <x14:dataValidation type="list" allowBlank="1" showInputMessage="1" showErrorMessage="1" xr:uid="{00000000-0002-0000-0400-000002000000}">
          <x14:formula1>
            <xm:f>'Výpočtový list'!$H$17:$H$18</xm:f>
          </x14:formula1>
          <xm:sqref>C17:D17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5"/>
  <dimension ref="B2:H80"/>
  <sheetViews>
    <sheetView zoomScale="85" zoomScaleNormal="85" workbookViewId="0">
      <selection activeCell="G22" sqref="G22"/>
    </sheetView>
  </sheetViews>
  <sheetFormatPr defaultRowHeight="15" x14ac:dyDescent="0.25"/>
  <cols>
    <col min="2" max="2" width="66.42578125" bestFit="1" customWidth="1"/>
    <col min="3" max="6" width="9.5703125" customWidth="1"/>
    <col min="7" max="7" width="9.5703125" bestFit="1" customWidth="1"/>
    <col min="8" max="8" width="55.28515625" customWidth="1"/>
  </cols>
  <sheetData>
    <row r="2" spans="2:8" ht="15.75" thickBot="1" x14ac:dyDescent="0.3"/>
    <row r="3" spans="2:8" x14ac:dyDescent="0.25">
      <c r="B3" s="15" t="s">
        <v>109</v>
      </c>
    </row>
    <row r="4" spans="2:8" x14ac:dyDescent="0.25">
      <c r="B4" s="1" t="s">
        <v>110</v>
      </c>
    </row>
    <row r="5" spans="2:8" x14ac:dyDescent="0.25">
      <c r="B5" s="1" t="s">
        <v>53</v>
      </c>
    </row>
    <row r="6" spans="2:8" x14ac:dyDescent="0.25">
      <c r="B6" s="1" t="s">
        <v>111</v>
      </c>
    </row>
    <row r="7" spans="2:8" x14ac:dyDescent="0.25">
      <c r="B7" s="1" t="s">
        <v>53</v>
      </c>
    </row>
    <row r="8" spans="2:8" ht="15.75" thickBot="1" x14ac:dyDescent="0.3"/>
    <row r="9" spans="2:8" ht="15.75" thickBot="1" x14ac:dyDescent="0.3">
      <c r="B9" s="5" t="s">
        <v>112</v>
      </c>
    </row>
    <row r="10" spans="2:8" x14ac:dyDescent="0.25">
      <c r="B10" s="4" t="s">
        <v>113</v>
      </c>
    </row>
    <row r="11" spans="2:8" x14ac:dyDescent="0.25">
      <c r="B11" s="1" t="s">
        <v>114</v>
      </c>
    </row>
    <row r="12" spans="2:8" x14ac:dyDescent="0.25">
      <c r="B12" s="1" t="s">
        <v>115</v>
      </c>
    </row>
    <row r="13" spans="2:8" x14ac:dyDescent="0.25">
      <c r="B13" s="1" t="s">
        <v>116</v>
      </c>
    </row>
    <row r="14" spans="2:8" x14ac:dyDescent="0.25">
      <c r="B14" s="1" t="s">
        <v>117</v>
      </c>
    </row>
    <row r="15" spans="2:8" ht="15.75" thickBot="1" x14ac:dyDescent="0.3"/>
    <row r="16" spans="2:8" ht="15.75" thickBot="1" x14ac:dyDescent="0.3">
      <c r="B16" s="5" t="s">
        <v>118</v>
      </c>
      <c r="H16" s="5" t="s">
        <v>119</v>
      </c>
    </row>
    <row r="17" spans="2:8" x14ac:dyDescent="0.25">
      <c r="B17" s="1" t="s">
        <v>120</v>
      </c>
      <c r="H17" s="1" t="s">
        <v>121</v>
      </c>
    </row>
    <row r="18" spans="2:8" x14ac:dyDescent="0.25">
      <c r="B18" s="1" t="s">
        <v>122</v>
      </c>
      <c r="H18" s="1" t="s">
        <v>123</v>
      </c>
    </row>
    <row r="20" spans="2:8" ht="15.75" thickBot="1" x14ac:dyDescent="0.3"/>
    <row r="21" spans="2:8" ht="17.25" customHeight="1" thickBot="1" x14ac:dyDescent="0.3">
      <c r="B21" s="5" t="s">
        <v>124</v>
      </c>
      <c r="C21" s="5" t="s">
        <v>125</v>
      </c>
      <c r="D21" s="5">
        <v>2021</v>
      </c>
      <c r="E21" s="5">
        <v>2020</v>
      </c>
      <c r="F21" s="5">
        <v>2019</v>
      </c>
      <c r="G21" s="5">
        <v>2018</v>
      </c>
    </row>
    <row r="22" spans="2:8" x14ac:dyDescent="0.25">
      <c r="B22" s="1" t="s">
        <v>113</v>
      </c>
      <c r="C22" s="119">
        <f>IF('Výpočet dotace a úvěru'!$C$14:$D$14="",0,IF('Výpočet dotace a úvěru'!$C$14:$D$14&lt;=DATEVALUE("30.09.2020"),G22,IF('Výpočet dotace a úvěru'!$C$14:$D$14&lt;=DATEVALUE("30.09.2021"),F22,IF('Výpočet dotace a úvěru'!$C$14:$D$14&lt;=DATEVALUE("30.09.2022"),E22,D22))))</f>
        <v>0</v>
      </c>
      <c r="D22" s="119">
        <v>44300</v>
      </c>
      <c r="E22" s="2">
        <v>40300</v>
      </c>
      <c r="F22" s="2">
        <v>33321</v>
      </c>
      <c r="G22" s="2">
        <v>32989</v>
      </c>
    </row>
    <row r="23" spans="2:8" x14ac:dyDescent="0.25">
      <c r="B23" s="1" t="s">
        <v>114</v>
      </c>
      <c r="C23" s="119">
        <f>IF('Výpočet dotace a úvěru'!$C$14:$D$14="",0,IF('Výpočet dotace a úvěru'!$C$14:$D$14&lt;=DATEVALUE("30.09.2020"),G23,IF('Výpočet dotace a úvěru'!$C$14:$D$14&lt;=DATEVALUE("30.09.2021"),F23,IF('Výpočet dotace a úvěru'!$C$14:$D$14&lt;=DATEVALUE("30.09.2022"),E23,D23))))</f>
        <v>0</v>
      </c>
      <c r="D23" s="119">
        <v>31600</v>
      </c>
      <c r="E23" s="2">
        <v>27200</v>
      </c>
      <c r="F23" s="2">
        <v>24590</v>
      </c>
      <c r="G23" s="2">
        <v>29307</v>
      </c>
    </row>
    <row r="24" spans="2:8" x14ac:dyDescent="0.25">
      <c r="B24" s="1" t="s">
        <v>126</v>
      </c>
      <c r="C24" s="119">
        <f>IF('Výpočet dotace a úvěru'!$C$14:$D$14="",0,IF('Výpočet dotace a úvěru'!$C$14:$D$14&lt;=DATEVALUE("30.09.2020"),G24,IF('Výpočet dotace a úvěru'!$C$14:$D$14&lt;=DATEVALUE("30.09.2021"),F24,IF('Výpočet dotace a úvěru'!$C$14:$D$14&lt;=DATEVALUE("30.09.2022"),E24,D24))))</f>
        <v>0</v>
      </c>
      <c r="D24" s="119">
        <v>31600</v>
      </c>
      <c r="E24" s="2">
        <v>27200</v>
      </c>
      <c r="F24" s="2">
        <v>24590</v>
      </c>
      <c r="G24" s="2">
        <v>29307</v>
      </c>
    </row>
    <row r="25" spans="2:8" x14ac:dyDescent="0.25">
      <c r="B25" s="1" t="s">
        <v>115</v>
      </c>
      <c r="C25" s="119">
        <f>IF('Výpočet dotace a úvěru'!$C$14:$D$14="",0,IF('Výpočet dotace a úvěru'!$C$14:$D$14&lt;=DATEVALUE("30.09.2020"),G25,IF('Výpočet dotace a úvěru'!$C$14:$D$14&lt;=DATEVALUE("30.09.2021"),F25,IF('Výpočet dotace a úvěru'!$C$14:$D$14&lt;=DATEVALUE("30.09.2022"),E25,D25))))</f>
        <v>0</v>
      </c>
      <c r="D25" s="119">
        <v>31600</v>
      </c>
      <c r="E25" s="2">
        <v>27200</v>
      </c>
      <c r="F25" s="2">
        <v>24590</v>
      </c>
      <c r="G25" s="2">
        <v>29307</v>
      </c>
    </row>
    <row r="26" spans="2:8" x14ac:dyDescent="0.25">
      <c r="B26" s="1" t="s">
        <v>116</v>
      </c>
      <c r="C26" s="119">
        <f>IF('Výpočet dotace a úvěru'!$C$14:$D$14="",0,IF('Výpočet dotace a úvěru'!$C$14:$D$14&lt;=DATEVALUE("30.09.2020"),G26,IF('Výpočet dotace a úvěru'!$C$14:$D$14&lt;=DATEVALUE("30.09.2021"),F26,IF('Výpočet dotace a úvěru'!$C$14:$D$14&lt;=DATEVALUE("30.09.2022"),E26,D26))))</f>
        <v>0</v>
      </c>
      <c r="D26" s="119">
        <v>22150</v>
      </c>
      <c r="E26" s="2">
        <v>20150</v>
      </c>
      <c r="F26" s="2">
        <v>16660.5</v>
      </c>
      <c r="G26" s="2">
        <v>16495</v>
      </c>
    </row>
    <row r="27" spans="2:8" x14ac:dyDescent="0.25">
      <c r="B27" s="1" t="s">
        <v>117</v>
      </c>
      <c r="C27" s="119">
        <f>IF('Výpočet dotace a úvěru'!$C$14:$D$14="",0,IF('Výpočet dotace a úvěru'!$C$14:$D$14&lt;=DATEVALUE("30.09.2020"),G27,IF('Výpočet dotace a úvěru'!$C$14:$D$14&lt;=DATEVALUE("30.09.2021"),F27,IF('Výpočet dotace a úvěru'!$C$14:$D$14&lt;=DATEVALUE("30.09.2022"),E27,D27))))</f>
        <v>0</v>
      </c>
      <c r="D27" s="119">
        <v>44300</v>
      </c>
      <c r="E27" s="2">
        <v>40300</v>
      </c>
      <c r="F27" s="2">
        <v>33321</v>
      </c>
      <c r="G27" s="2">
        <v>32989</v>
      </c>
    </row>
    <row r="31" spans="2:8" ht="15.75" thickBot="1" x14ac:dyDescent="0.3">
      <c r="B31" s="8" t="s">
        <v>127</v>
      </c>
      <c r="H31" s="8" t="s">
        <v>128</v>
      </c>
    </row>
    <row r="32" spans="2:8" ht="15.75" thickBot="1" x14ac:dyDescent="0.3">
      <c r="B32" s="5" t="s">
        <v>129</v>
      </c>
    </row>
    <row r="33" spans="2:8" x14ac:dyDescent="0.25">
      <c r="B33" s="6" t="s">
        <v>130</v>
      </c>
    </row>
    <row r="34" spans="2:8" x14ac:dyDescent="0.25">
      <c r="B34" s="1">
        <f>'Výpočet dotace a úvěru'!C15</f>
        <v>0</v>
      </c>
    </row>
    <row r="36" spans="2:8" ht="15" customHeight="1" x14ac:dyDescent="0.25">
      <c r="B36" s="6" t="s">
        <v>131</v>
      </c>
    </row>
    <row r="37" spans="2:8" x14ac:dyDescent="0.25">
      <c r="B37" s="16">
        <f>'Tabulka podlahových ploch'!C16</f>
        <v>0</v>
      </c>
    </row>
    <row r="39" spans="2:8" ht="17.25" x14ac:dyDescent="0.25">
      <c r="B39" s="3" t="s">
        <v>124</v>
      </c>
    </row>
    <row r="40" spans="2:8" x14ac:dyDescent="0.25">
      <c r="B40" s="16">
        <f>IF('Výpočet dotace a úvěru'!C15="l) 1. novostavba",C22,(IF('Výpočet dotace a úvěru'!C15="l) 2. stavební úprava prostor určených k jiným účelům než k bydlení",C23,IF('Výpočet dotace a úvěru'!C15="l) 3. nástavba nebo přístavba",C24,IF('Výpočet dotace a úvěru'!C15="l) 4. stavební úprava bytového domu nezpůsobilého k bydlení",C25,IF('Výpočet dotace a úvěru'!C15="k) modernizace",C26,IF('Výpočet dotace a úvěru'!C15="k) koupě",C27,0)))))))</f>
        <v>0</v>
      </c>
      <c r="H40" s="9"/>
    </row>
    <row r="42" spans="2:8" x14ac:dyDescent="0.25">
      <c r="B42" s="3" t="s">
        <v>132</v>
      </c>
      <c r="H42" s="3" t="s">
        <v>133</v>
      </c>
    </row>
    <row r="43" spans="2:8" x14ac:dyDescent="0.25">
      <c r="B43" s="16" t="e">
        <f>IF('Členění nákladů A'!B5="dle položkového rozpočtu",'Členění nákladů A'!#REF!,'Členění nákladů A'!B15)</f>
        <v>#DIV/0!</v>
      </c>
      <c r="H43" s="16" t="e">
        <f>IF('Členění nákladů A'!B5="dle položkového rozpočtu",'Členění nákladů A'!#REF!,'Členění nákladů A'!B16)</f>
        <v>#DIV/0!</v>
      </c>
    </row>
    <row r="44" spans="2:8" x14ac:dyDescent="0.25">
      <c r="B44" s="7" t="e">
        <f>'Členění nákladů B'!B12</f>
        <v>#DIV/0!</v>
      </c>
      <c r="H44" s="16" t="e">
        <f>'Členění nákladů B'!B13</f>
        <v>#DIV/0!</v>
      </c>
    </row>
    <row r="45" spans="2:8" x14ac:dyDescent="0.25">
      <c r="B45" s="16" t="e">
        <f>IF(B34=B14,B44,B43)</f>
        <v>#DIV/0!</v>
      </c>
      <c r="H45" s="16" t="e">
        <f>IF(B34=B14,H44,H43)</f>
        <v>#DIV/0!</v>
      </c>
    </row>
    <row r="46" spans="2:8" ht="17.25" x14ac:dyDescent="0.25">
      <c r="B46" s="3" t="s">
        <v>134</v>
      </c>
      <c r="H46" s="3" t="s">
        <v>135</v>
      </c>
    </row>
    <row r="47" spans="2:8" x14ac:dyDescent="0.25">
      <c r="B47" s="16">
        <f>B37*B40</f>
        <v>0</v>
      </c>
      <c r="H47" s="136" t="e">
        <f>H45</f>
        <v>#DIV/0!</v>
      </c>
    </row>
    <row r="48" spans="2:8" x14ac:dyDescent="0.25">
      <c r="H48" s="135"/>
    </row>
    <row r="49" spans="2:8" x14ac:dyDescent="0.25">
      <c r="B49" s="3" t="s">
        <v>136</v>
      </c>
      <c r="H49" s="135"/>
    </row>
    <row r="50" spans="2:8" x14ac:dyDescent="0.25">
      <c r="B50" s="136" t="e">
        <f>IF(B47&gt;B45,B45,B47)</f>
        <v>#DIV/0!</v>
      </c>
      <c r="H50" s="135"/>
    </row>
    <row r="51" spans="2:8" x14ac:dyDescent="0.25">
      <c r="B51" s="135"/>
      <c r="H51" s="135"/>
    </row>
    <row r="52" spans="2:8" x14ac:dyDescent="0.25">
      <c r="B52" s="3" t="s">
        <v>137</v>
      </c>
      <c r="H52" s="3" t="s">
        <v>138</v>
      </c>
    </row>
    <row r="53" spans="2:8" x14ac:dyDescent="0.25">
      <c r="B53" s="16">
        <f>500000-'Výpočet dotace a úvěru'!C18</f>
        <v>500000</v>
      </c>
      <c r="H53" s="7" t="e">
        <f>IF(B65&lt;200000,200000-B65,0)</f>
        <v>#DIV/0!</v>
      </c>
    </row>
    <row r="55" spans="2:8" x14ac:dyDescent="0.25">
      <c r="B55" s="3" t="s">
        <v>139</v>
      </c>
      <c r="H55" s="3" t="s">
        <v>140</v>
      </c>
    </row>
    <row r="56" spans="2:8" x14ac:dyDescent="0.25">
      <c r="B56" s="16">
        <f>B53*B80</f>
        <v>0</v>
      </c>
      <c r="H56" s="7" t="e">
        <f>H53*B80</f>
        <v>#DIV/0!</v>
      </c>
    </row>
    <row r="58" spans="2:8" x14ac:dyDescent="0.25">
      <c r="B58" s="3" t="s">
        <v>141</v>
      </c>
      <c r="H58" s="3" t="s">
        <v>142</v>
      </c>
    </row>
    <row r="59" spans="2:8" x14ac:dyDescent="0.25">
      <c r="B59" s="16" t="e">
        <f>IF(B56&gt;B50,B47,B56)</f>
        <v>#DIV/0!</v>
      </c>
      <c r="H59" s="7" t="e">
        <f>IF(H56&gt;H47,H47,H56)</f>
        <v>#DIV/0!</v>
      </c>
    </row>
    <row r="60" spans="2:8" x14ac:dyDescent="0.25">
      <c r="H60" s="9"/>
    </row>
    <row r="61" spans="2:8" x14ac:dyDescent="0.25">
      <c r="B61" s="3" t="s">
        <v>136</v>
      </c>
      <c r="H61" s="9"/>
    </row>
    <row r="62" spans="2:8" x14ac:dyDescent="0.25">
      <c r="B62" s="136" t="e">
        <f>IF(B59&gt;B45,B45,B59)</f>
        <v>#DIV/0!</v>
      </c>
    </row>
    <row r="64" spans="2:8" x14ac:dyDescent="0.25">
      <c r="B64" s="3" t="s">
        <v>143</v>
      </c>
    </row>
    <row r="65" spans="2:2" x14ac:dyDescent="0.25">
      <c r="B65" s="16" t="e">
        <f>B59/B80</f>
        <v>#DIV/0!</v>
      </c>
    </row>
    <row r="67" spans="2:2" x14ac:dyDescent="0.25">
      <c r="B67" s="3" t="s">
        <v>144</v>
      </c>
    </row>
    <row r="68" spans="2:2" x14ac:dyDescent="0.25">
      <c r="B68" s="16" t="e">
        <f>IF(B43&gt;B47,B47,B43)</f>
        <v>#DIV/0!</v>
      </c>
    </row>
    <row r="70" spans="2:2" x14ac:dyDescent="0.25">
      <c r="B70" s="3" t="s">
        <v>145</v>
      </c>
    </row>
    <row r="71" spans="2:2" x14ac:dyDescent="0.25">
      <c r="B71" s="2">
        <f>IF('Členění nákladů B'!B9=0,'Členění nákladů B'!B10,IF('Členění nákladů B'!B10=0,'Členění nákladů B'!B9,IF('Členění nákladů B'!B10&lt;'Členění nákladů B'!B9,'Členění nákladů B'!B10,'Členění nákladů B'!B9)))</f>
        <v>0</v>
      </c>
    </row>
    <row r="73" spans="2:2" x14ac:dyDescent="0.25">
      <c r="B73" s="3" t="s">
        <v>146</v>
      </c>
    </row>
    <row r="74" spans="2:2" x14ac:dyDescent="0.25">
      <c r="B74" s="2" t="e">
        <f>B71*'Tabulka podlahových ploch'!C54</f>
        <v>#DIV/0!</v>
      </c>
    </row>
    <row r="76" spans="2:2" x14ac:dyDescent="0.25">
      <c r="B76" s="3" t="s">
        <v>147</v>
      </c>
    </row>
    <row r="77" spans="2:2" x14ac:dyDescent="0.25">
      <c r="B77" s="2" t="e">
        <f>'Tabulka podlahových ploch'!C56*'Výpočtový list'!B71</f>
        <v>#DIV/0!</v>
      </c>
    </row>
    <row r="79" spans="2:2" x14ac:dyDescent="0.25">
      <c r="B79" s="3" t="s">
        <v>148</v>
      </c>
    </row>
    <row r="80" spans="2:2" x14ac:dyDescent="0.25">
      <c r="B80" s="2">
        <f>'Výpočet dotace a úvěru'!C23</f>
        <v>0</v>
      </c>
    </row>
  </sheetData>
  <sheetProtection algorithmName="SHA-512" hashValue="/8Pxp57EuAYlCCjXe1TaeKM7PJ14e39bZNLiQ0AqsrfNvVZpwzn7/dhrh8GO2nIOd0i6KyLt3VW65J79pMj7jQ==" saltValue="iGyLOHgB9DoDnSEaYaIaGA==" spinCount="100000" sheet="1" objects="1" scenarios="1"/>
  <pageMargins left="0.7" right="0.7" top="0.78740157499999996" bottom="0.78740157499999996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962BB2-D8A3-477D-B54B-768929578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E357EA9-52A0-4628-8508-9545FCD704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30572D-3FB0-43AF-804F-108D4E927B3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</vt:i4>
      </vt:variant>
    </vt:vector>
  </HeadingPairs>
  <TitlesOfParts>
    <vt:vector size="8" baseType="lpstr">
      <vt:lpstr>Pokyny pro vyplnění</vt:lpstr>
      <vt:lpstr>Tabulka podlahových ploch</vt:lpstr>
      <vt:lpstr>Členění nákladů A</vt:lpstr>
      <vt:lpstr>Členění nákladů B</vt:lpstr>
      <vt:lpstr>Výpočet dotace a úvěru</vt:lpstr>
      <vt:lpstr>Výpočtový list</vt:lpstr>
      <vt:lpstr>'Tabulka podlahových ploch'!Oblast_tisku</vt:lpstr>
      <vt:lpstr>'Výpočet dotace a úvěru'!Oblast_tisku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Michal Vinter</dc:creator>
  <cp:keywords/>
  <dc:description/>
  <cp:lastModifiedBy>Vinter Michal</cp:lastModifiedBy>
  <cp:revision/>
  <dcterms:created xsi:type="dcterms:W3CDTF">2019-03-21T11:00:33Z</dcterms:created>
  <dcterms:modified xsi:type="dcterms:W3CDTF">2023-04-02T19:29:31Z</dcterms:modified>
  <cp:category/>
  <cp:contentStatus/>
</cp:coreProperties>
</file>