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Výzva podzim 2020\2 Žádost o dotaci a úvěr\"/>
    </mc:Choice>
  </mc:AlternateContent>
  <bookViews>
    <workbookView xWindow="0" yWindow="0" windowWidth="28800" windowHeight="14100"/>
  </bookViews>
  <sheets>
    <sheet name="Dotace" sheetId="2" r:id="rId1"/>
    <sheet name="Dotace a úvěr" sheetId="1" r:id="rId2"/>
  </sheets>
  <calcPr calcId="162913"/>
</workbook>
</file>

<file path=xl/calcChain.xml><?xml version="1.0" encoding="utf-8"?>
<calcChain xmlns="http://schemas.openxmlformats.org/spreadsheetml/2006/main">
  <c r="B32" i="1" l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10" i="1"/>
  <c r="C36" i="1" l="1"/>
  <c r="C37" i="1"/>
  <c r="C38" i="1"/>
  <c r="C39" i="1"/>
  <c r="C41" i="1"/>
  <c r="C42" i="1"/>
  <c r="C43" i="1"/>
  <c r="C44" i="1"/>
  <c r="C45" i="1"/>
  <c r="C32" i="1" l="1"/>
  <c r="C33" i="1"/>
  <c r="C34" i="1"/>
  <c r="C35" i="1"/>
  <c r="C20" i="1"/>
  <c r="C31" i="1"/>
  <c r="B31" i="1"/>
  <c r="C22" i="1" l="1"/>
  <c r="C44" i="2"/>
  <c r="C40" i="1" s="1"/>
  <c r="B44" i="2"/>
  <c r="C24" i="2"/>
  <c r="B24" i="2"/>
  <c r="B26" i="2" s="1"/>
  <c r="E27" i="2" s="1"/>
  <c r="D19" i="2"/>
  <c r="E19" i="2" s="1"/>
  <c r="D18" i="2"/>
  <c r="E18" i="2" s="1"/>
  <c r="D16" i="2"/>
  <c r="E16" i="2" s="1"/>
  <c r="D10" i="2"/>
  <c r="E10" i="2" s="1"/>
  <c r="B27" i="2" l="1"/>
  <c r="D23" i="2" s="1"/>
  <c r="B46" i="2"/>
  <c r="C46" i="2"/>
  <c r="E13" i="2" l="1"/>
  <c r="D17" i="2"/>
  <c r="E17" i="2" s="1"/>
  <c r="D12" i="2"/>
  <c r="E12" i="2" s="1"/>
  <c r="D11" i="2"/>
  <c r="E11" i="2" s="1"/>
  <c r="D15" i="2"/>
  <c r="D15" i="1" s="1"/>
  <c r="D14" i="2"/>
  <c r="E14" i="2" s="1"/>
  <c r="E23" i="2"/>
  <c r="D21" i="2"/>
  <c r="E21" i="2" s="1"/>
  <c r="D22" i="2"/>
  <c r="E22" i="2" s="1"/>
  <c r="D20" i="2"/>
  <c r="E20" i="2" l="1"/>
  <c r="C11" i="1" l="1"/>
  <c r="C12" i="1"/>
  <c r="C13" i="1"/>
  <c r="C14" i="1"/>
  <c r="C15" i="1"/>
  <c r="C16" i="1"/>
  <c r="C17" i="1"/>
  <c r="C18" i="1"/>
  <c r="C19" i="1"/>
  <c r="C21" i="1"/>
  <c r="C23" i="1"/>
  <c r="C10" i="1"/>
  <c r="D13" i="1" l="1"/>
  <c r="D18" i="1"/>
  <c r="D10" i="1" l="1"/>
  <c r="D16" i="1"/>
  <c r="D11" i="1"/>
  <c r="D21" i="1"/>
  <c r="D19" i="1"/>
  <c r="D23" i="1"/>
  <c r="D14" i="1"/>
  <c r="D20" i="1"/>
  <c r="D22" i="1"/>
  <c r="D12" i="1"/>
  <c r="D17" i="1"/>
  <c r="B24" i="1" l="1"/>
  <c r="C24" i="1" l="1"/>
  <c r="C46" i="1" l="1"/>
  <c r="B46" i="1"/>
  <c r="B26" i="1" l="1"/>
  <c r="B28" i="1" s="1"/>
  <c r="F27" i="1" s="1"/>
  <c r="B48" i="1"/>
  <c r="C48" i="1"/>
  <c r="B27" i="1" l="1"/>
  <c r="D24" i="2"/>
  <c r="E15" i="2"/>
  <c r="E24" i="2" s="1"/>
  <c r="D24" i="1"/>
  <c r="E23" i="1" l="1"/>
  <c r="F23" i="1" s="1"/>
  <c r="E14" i="1"/>
  <c r="F14" i="1" s="1"/>
  <c r="E10" i="1"/>
  <c r="F10" i="1" s="1"/>
  <c r="E11" i="1"/>
  <c r="F11" i="1" s="1"/>
  <c r="E18" i="1"/>
  <c r="F18" i="1" s="1"/>
  <c r="E20" i="1"/>
  <c r="F20" i="1" s="1"/>
  <c r="E19" i="1"/>
  <c r="F19" i="1" s="1"/>
  <c r="E13" i="1"/>
  <c r="F13" i="1" s="1"/>
  <c r="E16" i="1"/>
  <c r="F16" i="1" s="1"/>
  <c r="E17" i="1"/>
  <c r="F17" i="1" s="1"/>
  <c r="E15" i="1"/>
  <c r="F15" i="1" s="1"/>
  <c r="E12" i="1"/>
  <c r="F12" i="1" s="1"/>
  <c r="E21" i="1"/>
  <c r="F21" i="1" s="1"/>
  <c r="E22" i="1"/>
  <c r="F22" i="1" s="1"/>
  <c r="F24" i="1" l="1"/>
  <c r="E24" i="1"/>
</calcChain>
</file>

<file path=xl/sharedStrings.xml><?xml version="1.0" encoding="utf-8"?>
<sst xmlns="http://schemas.openxmlformats.org/spreadsheetml/2006/main" count="109" uniqueCount="65">
  <si>
    <t>Žadatel:</t>
  </si>
  <si>
    <t>v Kč</t>
  </si>
  <si>
    <t xml:space="preserve">Celkové </t>
  </si>
  <si>
    <t>CELKEM</t>
  </si>
  <si>
    <t>Vypracoval  (jméno) :</t>
  </si>
  <si>
    <t>Datum :</t>
  </si>
  <si>
    <t xml:space="preserve">Podpis :                                                  </t>
  </si>
  <si>
    <t>Požadovaná výše dotace</t>
  </si>
  <si>
    <t>Celkem UZNATELNÉ  NÁKLADY</t>
  </si>
  <si>
    <t>Režim dotace - maximálně 50% z celkových uznatelných nákladů a max. 6 mil</t>
  </si>
  <si>
    <t>Uhrazené žadatelem do podpisu smlouvy o dotaci</t>
  </si>
  <si>
    <t>Výše úhrad ze zdrojů žadatele po podpisu smlouvy               o dotaci</t>
  </si>
  <si>
    <t>Náklady uznatelné</t>
  </si>
  <si>
    <t>Celkové uznatelné náklady</t>
  </si>
  <si>
    <t>Výše úhrad z úvěru</t>
  </si>
  <si>
    <t>Požadovaná výše úvěru</t>
  </si>
  <si>
    <t xml:space="preserve">Ostatní výše neuvedené (pouze uznatelné) </t>
  </si>
  <si>
    <t>Veškerá dokumentace související s projektem, projektovou dokumentací a skutečného provedení stavby</t>
  </si>
  <si>
    <t>Vytyčení stavby geodetem, vytyčení inženýrských sítí a geometrický plán</t>
  </si>
  <si>
    <t>Nadzemní či podzemní garáže v rámci samotného objektu (panelového domu), parkovací dům</t>
  </si>
  <si>
    <t>Náklady na stavební dozor, technický dozor investora, technika pro pozemní či dopravní stavby</t>
  </si>
  <si>
    <t>Výdaje na uzavření kupní smlouvy, smlouvy o smlouvě budoucí ke koupi nemovité věci</t>
  </si>
  <si>
    <t>Provozní a režijní náklady obce/města</t>
  </si>
  <si>
    <t>Daně, poplatky a jiná obdobná pěněžitá plnění, která platí obec/město jejich správci (částečné DPH)</t>
  </si>
  <si>
    <t>Výdaje vzniklé nad rámec schváleného rozpočtu - vícepráce</t>
  </si>
  <si>
    <t>Veškerá následná péče o zeleň</t>
  </si>
  <si>
    <t>Jednání se správci inženýrských sítí</t>
  </si>
  <si>
    <t xml:space="preserve">Podzemní kontejnery, podzemní nádoby a třídění odpadu </t>
  </si>
  <si>
    <t>Jakákoliv fotodokumentace</t>
  </si>
  <si>
    <t>Dopravní značení</t>
  </si>
  <si>
    <t>Provedení zkoušek potřebných k provedení díla</t>
  </si>
  <si>
    <t>Celkem NEUZNATELNÉ  NÁKLADY</t>
  </si>
  <si>
    <t>Celkem NEUZNATELNÝCH NÁKLADŮ</t>
  </si>
  <si>
    <t>1. Výstavba a rekonstrukce dopravní infrastruktury , viz NV</t>
  </si>
  <si>
    <t>1. Oprava nebo výstavba místních komunikací, chodníků a cyklostezek</t>
  </si>
  <si>
    <t>1. Výstavba a rekonstrukce protihlukových stěn</t>
  </si>
  <si>
    <t>1 .Výstavba, rozšíření a rekonstrukce odstavných a parkovacích stání</t>
  </si>
  <si>
    <t xml:space="preserve">2. Výstavba a rekonstrukce technické infrastruktury </t>
  </si>
  <si>
    <t xml:space="preserve">2. Opatření pro zachování nebo zvýšení celkového podílu nezpevněných ploch z důvodu ochrany mikroklimatu a zpomalení odtoku přívalových vod </t>
  </si>
  <si>
    <t>3. Odstranění nadzemního vedení vysokého napětí a jeho nahrazení podzemním vedením</t>
  </si>
  <si>
    <t>4. Oprava nebo doplnění veřejného osvětlení</t>
  </si>
  <si>
    <t>5. Realizace místních protipovodňových opatření</t>
  </si>
  <si>
    <t xml:space="preserve">6. Realizace opatření pro zvýšení bezpečnosti sídliště </t>
  </si>
  <si>
    <t>7. Úprava veřejných prostranství</t>
  </si>
  <si>
    <t>7. Dětská hřiště a odpočinkové plochy</t>
  </si>
  <si>
    <t xml:space="preserve">8. Výstavba veřejných sportovních a rekreačních ploch s příslušným městským mobiliářem a navazující doprovodné úpravy ploch veřejné zeleně spojené s výsadbou stromů a zatravněním </t>
  </si>
  <si>
    <t>Výdaje na průzkumy, posudky, vydání povolení a analýzy a geologický průzkum</t>
  </si>
  <si>
    <t>Dočasné dopravní značení</t>
  </si>
  <si>
    <t>Náklady na stavební dozor, technický dozor investora, dozor bezpečnosti práce a technika pro pozemní či dopravní stavby</t>
  </si>
  <si>
    <t>Jsem osobou nebo skupinou povinnou k dani dle §5 zákona 235/2004 Sb. (dále jen plátce) a nejsem osoba osvobozená dle §6</t>
  </si>
  <si>
    <t>ANO/NE</t>
  </si>
  <si>
    <t>Jsem plátce, který neuplatňuje nárok na odpočet DPH. Neuplatňuji daň na vstupu v případě akce uvedené v žádosti o dotaci</t>
  </si>
  <si>
    <r>
      <t>Členění nákladů</t>
    </r>
    <r>
      <rPr>
        <b/>
        <sz val="14"/>
        <rFont val="Tahoma"/>
        <family val="2"/>
        <charset val="238"/>
      </rPr>
      <t xml:space="preserve"> k nařízení vlády č. 390/2017 Sb., ve znění pozdějších předpisů</t>
    </r>
  </si>
  <si>
    <t>Stanovené dle  nařízení vlády</t>
  </si>
  <si>
    <t>Výše úhrad ze zdrojů žadatele po podpisu smlouvy o dotaci</t>
  </si>
  <si>
    <t>Výše úhrad     z dotace      od SFPI</t>
  </si>
  <si>
    <t>Náklady nad rámec nákladů uznatelných  pro určení výše celkových nákladů (neuznatelné náklady)</t>
  </si>
  <si>
    <t>Maximální výše dotace od SFPI z celkových uznatelných nákladů 50%</t>
  </si>
  <si>
    <t>% úhrad z dotace SFPI z neuhrazených uznatelných nákladů</t>
  </si>
  <si>
    <t>Režim dotace a úvěru - maximálně 90% z celkových uznatelných nákladů</t>
  </si>
  <si>
    <t>Stanovené dle nařízení vlády</t>
  </si>
  <si>
    <t>Výše úhrad z dotace od SFPI</t>
  </si>
  <si>
    <r>
      <t xml:space="preserve">Maximální výše </t>
    </r>
    <r>
      <rPr>
        <b/>
        <u/>
        <sz val="14"/>
        <rFont val="Tahoma"/>
        <family val="2"/>
        <charset val="238"/>
      </rPr>
      <t>dotace</t>
    </r>
    <r>
      <rPr>
        <b/>
        <sz val="14"/>
        <rFont val="Tahoma"/>
        <family val="2"/>
        <charset val="238"/>
      </rPr>
      <t xml:space="preserve"> od SFPI z celkových uznatelných nákladů 50%</t>
    </r>
  </si>
  <si>
    <r>
      <t xml:space="preserve">Maximální výše </t>
    </r>
    <r>
      <rPr>
        <b/>
        <u/>
        <sz val="14"/>
        <rFont val="Tahoma"/>
        <family val="2"/>
        <charset val="238"/>
      </rPr>
      <t xml:space="preserve">úvěru </t>
    </r>
    <r>
      <rPr>
        <b/>
        <sz val="14"/>
        <rFont val="Tahoma"/>
        <family val="2"/>
        <charset val="238"/>
      </rPr>
      <t>od SFPI - 90% součet dotace a úvěru - z celkových uznatelných nákladů</t>
    </r>
  </si>
  <si>
    <t>Náklady nad rámec nákladů uznatelných pro určení výše celkových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</si>
</sst>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u/>
      <sz val="14"/>
      <name val="Tahoma"/>
      <family val="2"/>
      <charset val="238"/>
    </font>
    <font>
      <b/>
      <sz val="20"/>
      <name val="Tahoma"/>
      <family val="2"/>
      <charset val="238"/>
    </font>
    <font>
      <b/>
      <sz val="16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Tahoma"/>
      <family val="2"/>
      <charset val="238"/>
    </font>
    <font>
      <sz val="22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u/>
      <sz val="11"/>
      <name val="Tahoma"/>
      <family val="2"/>
      <charset val="238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6">
    <xf numFmtId="0" fontId="0" fillId="0" borderId="0" xfId="0"/>
    <xf numFmtId="3" fontId="2" fillId="2" borderId="10" xfId="0" applyNumberFormat="1" applyFont="1" applyFill="1" applyBorder="1" applyAlignment="1" applyProtection="1">
      <alignment vertical="center"/>
      <protection hidden="1"/>
    </xf>
    <xf numFmtId="10" fontId="2" fillId="2" borderId="10" xfId="1" applyNumberFormat="1" applyFont="1" applyFill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4" fontId="2" fillId="2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2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2" borderId="13" xfId="0" applyNumberFormat="1" applyFont="1" applyFill="1" applyBorder="1" applyAlignment="1" applyProtection="1">
      <alignment horizontal="left" vertical="center" wrapText="1"/>
      <protection locked="0"/>
    </xf>
    <xf numFmtId="10" fontId="2" fillId="2" borderId="10" xfId="1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13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9" fillId="2" borderId="0" xfId="0" applyFont="1" applyFill="1" applyProtection="1">
      <protection locked="0"/>
    </xf>
    <xf numFmtId="0" fontId="9" fillId="2" borderId="21" xfId="0" applyFont="1" applyFill="1" applyBorder="1" applyProtection="1">
      <protection locked="0"/>
    </xf>
    <xf numFmtId="0" fontId="9" fillId="2" borderId="0" xfId="0" applyFont="1" applyFill="1" applyBorder="1" applyProtection="1">
      <protection locked="0"/>
    </xf>
    <xf numFmtId="0" fontId="9" fillId="2" borderId="22" xfId="0" applyFont="1" applyFill="1" applyBorder="1" applyProtection="1"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vertical="center" wrapText="1"/>
    </xf>
    <xf numFmtId="3" fontId="12" fillId="2" borderId="11" xfId="0" applyNumberFormat="1" applyFont="1" applyFill="1" applyBorder="1" applyAlignment="1" applyProtection="1">
      <alignment vertical="center"/>
      <protection locked="0"/>
    </xf>
    <xf numFmtId="3" fontId="12" fillId="2" borderId="11" xfId="0" applyNumberFormat="1" applyFont="1" applyFill="1" applyBorder="1" applyAlignment="1" applyProtection="1">
      <alignment horizontal="right" vertical="center"/>
      <protection hidden="1"/>
    </xf>
    <xf numFmtId="3" fontId="12" fillId="2" borderId="8" xfId="0" applyNumberFormat="1" applyFont="1" applyFill="1" applyBorder="1" applyAlignment="1" applyProtection="1">
      <alignment horizontal="right" vertical="center"/>
      <protection hidden="1"/>
    </xf>
    <xf numFmtId="3" fontId="12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vertical="center" wrapText="1"/>
    </xf>
    <xf numFmtId="3" fontId="12" fillId="2" borderId="12" xfId="0" applyNumberFormat="1" applyFont="1" applyFill="1" applyBorder="1" applyAlignment="1" applyProtection="1">
      <alignment vertical="center"/>
      <protection locked="0"/>
    </xf>
    <xf numFmtId="3" fontId="12" fillId="2" borderId="12" xfId="0" applyNumberFormat="1" applyFont="1" applyFill="1" applyBorder="1" applyAlignment="1" applyProtection="1">
      <alignment horizontal="right" vertical="center"/>
      <protection hidden="1"/>
    </xf>
    <xf numFmtId="3" fontId="12" fillId="2" borderId="17" xfId="0" applyNumberFormat="1" applyFont="1" applyFill="1" applyBorder="1" applyAlignment="1" applyProtection="1">
      <alignment vertical="center"/>
      <protection locked="0"/>
    </xf>
    <xf numFmtId="3" fontId="12" fillId="2" borderId="17" xfId="0" applyNumberFormat="1" applyFont="1" applyFill="1" applyBorder="1" applyAlignment="1" applyProtection="1">
      <alignment horizontal="right" vertical="center"/>
      <protection hidden="1"/>
    </xf>
    <xf numFmtId="3" fontId="4" fillId="2" borderId="10" xfId="0" applyNumberFormat="1" applyFont="1" applyFill="1" applyBorder="1" applyAlignment="1" applyProtection="1">
      <alignment vertical="center"/>
      <protection locked="0"/>
    </xf>
    <xf numFmtId="3" fontId="4" fillId="2" borderId="10" xfId="0" applyNumberFormat="1" applyFont="1" applyFill="1" applyBorder="1" applyAlignment="1" applyProtection="1">
      <alignment vertical="center"/>
      <protection hidden="1"/>
    </xf>
    <xf numFmtId="0" fontId="10" fillId="2" borderId="0" xfId="0" applyFont="1" applyFill="1" applyProtection="1"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3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3" fontId="14" fillId="2" borderId="10" xfId="0" applyNumberFormat="1" applyFont="1" applyFill="1" applyBorder="1" applyAlignment="1" applyProtection="1">
      <alignment horizontal="center" vertical="center"/>
      <protection hidden="1"/>
    </xf>
    <xf numFmtId="4" fontId="4" fillId="2" borderId="17" xfId="0" applyNumberFormat="1" applyFont="1" applyFill="1" applyBorder="1" applyAlignment="1" applyProtection="1">
      <alignment horizontal="center" vertical="center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wrapText="1"/>
      <protection locked="0"/>
    </xf>
    <xf numFmtId="3" fontId="9" fillId="2" borderId="22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horizontal="justify" vertical="center"/>
    </xf>
    <xf numFmtId="3" fontId="12" fillId="2" borderId="19" xfId="0" applyNumberFormat="1" applyFont="1" applyFill="1" applyBorder="1" applyAlignment="1" applyProtection="1">
      <alignment vertical="center"/>
      <protection locked="0"/>
    </xf>
    <xf numFmtId="3" fontId="12" fillId="2" borderId="18" xfId="0" applyNumberFormat="1" applyFont="1" applyFill="1" applyBorder="1" applyAlignment="1" applyProtection="1">
      <alignment vertical="center"/>
      <protection locked="0"/>
    </xf>
    <xf numFmtId="3" fontId="12" fillId="2" borderId="20" xfId="0" applyNumberFormat="1" applyFont="1" applyFill="1" applyBorder="1" applyAlignment="1" applyProtection="1">
      <alignment vertical="center"/>
      <protection locked="0"/>
    </xf>
    <xf numFmtId="3" fontId="12" fillId="2" borderId="7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Border="1" applyProtection="1">
      <protection locked="0"/>
    </xf>
    <xf numFmtId="0" fontId="10" fillId="2" borderId="22" xfId="0" applyFont="1" applyFill="1" applyBorder="1" applyProtection="1">
      <protection locked="0"/>
    </xf>
    <xf numFmtId="0" fontId="12" fillId="2" borderId="9" xfId="0" applyFont="1" applyFill="1" applyBorder="1" applyAlignment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/>
      <protection locked="0"/>
    </xf>
    <xf numFmtId="0" fontId="15" fillId="2" borderId="0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3" fontId="4" fillId="2" borderId="3" xfId="0" applyNumberFormat="1" applyFont="1" applyFill="1" applyBorder="1" applyAlignment="1" applyProtection="1">
      <alignment vertical="center"/>
      <protection hidden="1"/>
    </xf>
    <xf numFmtId="0" fontId="8" fillId="2" borderId="21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22" xfId="0" applyFont="1" applyFill="1" applyBorder="1" applyAlignment="1" applyProtection="1">
      <alignment vertical="center"/>
      <protection locked="0"/>
    </xf>
    <xf numFmtId="0" fontId="12" fillId="2" borderId="21" xfId="0" applyFont="1" applyFill="1" applyBorder="1"/>
    <xf numFmtId="0" fontId="4" fillId="2" borderId="2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right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12" fillId="2" borderId="11" xfId="0" applyNumberFormat="1" applyFont="1" applyFill="1" applyBorder="1" applyAlignment="1" applyProtection="1">
      <alignment vertical="center"/>
      <protection hidden="1"/>
    </xf>
    <xf numFmtId="3" fontId="12" fillId="2" borderId="12" xfId="0" applyNumberFormat="1" applyFont="1" applyFill="1" applyBorder="1" applyAlignment="1" applyProtection="1">
      <alignment vertical="center"/>
      <protection hidden="1"/>
    </xf>
    <xf numFmtId="3" fontId="12" fillId="2" borderId="17" xfId="0" applyNumberFormat="1" applyFont="1" applyFill="1" applyBorder="1" applyAlignment="1" applyProtection="1">
      <alignment vertical="center"/>
      <protection hidden="1"/>
    </xf>
    <xf numFmtId="3" fontId="4" fillId="2" borderId="5" xfId="0" applyNumberFormat="1" applyFont="1" applyFill="1" applyBorder="1" applyAlignment="1" applyProtection="1">
      <alignment vertical="center"/>
      <protection hidden="1"/>
    </xf>
    <xf numFmtId="3" fontId="4" fillId="2" borderId="6" xfId="0" applyNumberFormat="1" applyFont="1" applyFill="1" applyBorder="1" applyAlignment="1" applyProtection="1">
      <alignment vertical="center"/>
      <protection hidden="1"/>
    </xf>
    <xf numFmtId="3" fontId="4" fillId="2" borderId="4" xfId="0" applyNumberFormat="1" applyFont="1" applyFill="1" applyBorder="1" applyAlignment="1" applyProtection="1">
      <alignment vertical="center"/>
      <protection hidden="1"/>
    </xf>
    <xf numFmtId="0" fontId="9" fillId="2" borderId="9" xfId="0" applyFont="1" applyFill="1" applyBorder="1" applyProtection="1">
      <protection locked="0"/>
    </xf>
    <xf numFmtId="3" fontId="2" fillId="2" borderId="3" xfId="0" applyNumberFormat="1" applyFont="1" applyFill="1" applyBorder="1" applyAlignment="1" applyProtection="1">
      <alignment horizontal="center" vertical="center"/>
      <protection locked="0" hidden="1"/>
    </xf>
    <xf numFmtId="3" fontId="14" fillId="2" borderId="0" xfId="0" applyNumberFormat="1" applyFont="1" applyFill="1" applyBorder="1" applyAlignment="1" applyProtection="1">
      <alignment horizontal="center" vertical="center"/>
      <protection locked="0"/>
    </xf>
    <xf numFmtId="4" fontId="4" fillId="2" borderId="10" xfId="0" applyNumberFormat="1" applyFont="1" applyFill="1" applyBorder="1" applyAlignment="1" applyProtection="1">
      <alignment horizontal="center" vertical="center"/>
      <protection locked="0"/>
    </xf>
    <xf numFmtId="3" fontId="9" fillId="2" borderId="0" xfId="0" applyNumberFormat="1" applyFont="1" applyFill="1" applyBorder="1" applyProtection="1">
      <protection locked="0"/>
    </xf>
    <xf numFmtId="3" fontId="12" fillId="2" borderId="19" xfId="0" applyNumberFormat="1" applyFont="1" applyFill="1" applyBorder="1" applyAlignment="1" applyProtection="1">
      <alignment vertical="center"/>
      <protection hidden="1"/>
    </xf>
    <xf numFmtId="3" fontId="9" fillId="2" borderId="0" xfId="0" applyNumberFormat="1" applyFont="1" applyFill="1" applyProtection="1">
      <protection locked="0"/>
    </xf>
    <xf numFmtId="3" fontId="12" fillId="2" borderId="20" xfId="0" applyNumberFormat="1" applyFont="1" applyFill="1" applyBorder="1" applyAlignment="1" applyProtection="1">
      <alignment vertical="center"/>
      <protection hidden="1"/>
    </xf>
    <xf numFmtId="3" fontId="12" fillId="2" borderId="7" xfId="0" applyNumberFormat="1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23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19" xfId="0" applyFont="1" applyFill="1" applyBorder="1" applyAlignment="1" applyProtection="1">
      <protection locked="0"/>
    </xf>
    <xf numFmtId="0" fontId="0" fillId="0" borderId="17" xfId="0" applyBorder="1" applyAlignment="1"/>
    <xf numFmtId="0" fontId="12" fillId="2" borderId="13" xfId="0" applyFont="1" applyFill="1" applyBorder="1" applyAlignment="1" applyProtection="1">
      <alignment horizontal="left"/>
      <protection locked="0"/>
    </xf>
    <xf numFmtId="0" fontId="16" fillId="2" borderId="23" xfId="0" applyFont="1" applyFill="1" applyBorder="1" applyAlignment="1" applyProtection="1">
      <alignment horizontal="left"/>
      <protection locked="0"/>
    </xf>
    <xf numFmtId="0" fontId="0" fillId="0" borderId="24" xfId="0" applyBorder="1" applyAlignment="1"/>
    <xf numFmtId="0" fontId="0" fillId="0" borderId="25" xfId="0" applyBorder="1" applyAlignment="1"/>
    <xf numFmtId="0" fontId="12" fillId="2" borderId="19" xfId="0" applyFont="1" applyFill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12" fillId="2" borderId="13" xfId="0" applyFont="1" applyFill="1" applyBorder="1" applyAlignment="1" applyProtection="1">
      <alignment horizontal="left" vertical="center"/>
      <protection locked="0"/>
    </xf>
    <xf numFmtId="0" fontId="16" fillId="2" borderId="23" xfId="0" applyFont="1" applyFill="1" applyBorder="1" applyAlignment="1" applyProtection="1">
      <alignment horizontal="left" vertical="center"/>
      <protection locked="0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</cellXfs>
  <cellStyles count="2">
    <cellStyle name="Normální" xfId="0" builtinId="0"/>
    <cellStyle name="Procenta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0</xdr:col>
      <xdr:colOff>2228850</xdr:colOff>
      <xdr:row>3</xdr:row>
      <xdr:rowOff>107730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33350"/>
          <a:ext cx="2057400" cy="593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9525</xdr:rowOff>
    </xdr:from>
    <xdr:to>
      <xdr:col>0</xdr:col>
      <xdr:colOff>2228850</xdr:colOff>
      <xdr:row>2</xdr:row>
      <xdr:rowOff>403005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5"/>
          <a:ext cx="2057400" cy="593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13" workbookViewId="0">
      <selection activeCell="B57" sqref="B57"/>
    </sheetView>
  </sheetViews>
  <sheetFormatPr defaultColWidth="9.140625" defaultRowHeight="15" x14ac:dyDescent="0.25"/>
  <cols>
    <col min="1" max="1" width="71.42578125" style="19" customWidth="1"/>
    <col min="2" max="2" width="27.140625" style="19" bestFit="1" customWidth="1"/>
    <col min="3" max="4" width="14.7109375" style="19" customWidth="1"/>
    <col min="5" max="5" width="17.7109375" style="19" customWidth="1"/>
    <col min="6" max="6" width="9.140625" style="19"/>
    <col min="7" max="7" width="17.5703125" style="19" customWidth="1"/>
    <col min="8" max="16384" width="9.140625" style="19"/>
  </cols>
  <sheetData>
    <row r="1" spans="1:7" ht="18.75" thickBot="1" x14ac:dyDescent="0.3">
      <c r="A1" s="17"/>
      <c r="B1" s="18" t="s">
        <v>0</v>
      </c>
      <c r="C1" s="89"/>
      <c r="D1" s="90"/>
      <c r="E1" s="91"/>
    </row>
    <row r="2" spans="1:7" x14ac:dyDescent="0.25">
      <c r="A2" s="20"/>
      <c r="B2" s="21"/>
      <c r="C2" s="21"/>
      <c r="D2" s="21"/>
      <c r="E2" s="22"/>
    </row>
    <row r="3" spans="1:7" x14ac:dyDescent="0.25">
      <c r="A3" s="20"/>
      <c r="B3" s="21"/>
      <c r="C3" s="21"/>
      <c r="D3" s="21"/>
      <c r="E3" s="22"/>
    </row>
    <row r="4" spans="1:7" ht="15.75" thickBot="1" x14ac:dyDescent="0.3">
      <c r="A4" s="20"/>
      <c r="B4" s="21"/>
      <c r="C4" s="21"/>
      <c r="D4" s="21"/>
      <c r="E4" s="22"/>
    </row>
    <row r="5" spans="1:7" ht="26.25" customHeight="1" thickBot="1" x14ac:dyDescent="0.3">
      <c r="A5" s="92" t="s">
        <v>52</v>
      </c>
      <c r="B5" s="93"/>
      <c r="C5" s="93"/>
      <c r="D5" s="93"/>
      <c r="E5" s="94"/>
    </row>
    <row r="6" spans="1:7" ht="26.25" customHeight="1" thickBot="1" x14ac:dyDescent="0.3">
      <c r="A6" s="95" t="s">
        <v>9</v>
      </c>
      <c r="B6" s="96"/>
      <c r="C6" s="96"/>
      <c r="D6" s="97"/>
      <c r="E6" s="23"/>
    </row>
    <row r="7" spans="1:7" ht="21.75" thickBot="1" x14ac:dyDescent="0.3">
      <c r="A7" s="95"/>
      <c r="B7" s="96"/>
      <c r="C7" s="96"/>
      <c r="D7" s="97"/>
      <c r="E7" s="24" t="s">
        <v>1</v>
      </c>
    </row>
    <row r="8" spans="1:7" ht="18.75" thickBot="1" x14ac:dyDescent="0.3">
      <c r="A8" s="98" t="s">
        <v>12</v>
      </c>
      <c r="B8" s="99"/>
      <c r="C8" s="99"/>
      <c r="D8" s="99"/>
      <c r="E8" s="100"/>
    </row>
    <row r="9" spans="1:7" ht="86.25" thickBot="1" x14ac:dyDescent="0.3">
      <c r="A9" s="25" t="s">
        <v>53</v>
      </c>
      <c r="B9" s="26" t="s">
        <v>13</v>
      </c>
      <c r="C9" s="27" t="s">
        <v>10</v>
      </c>
      <c r="D9" s="28" t="s">
        <v>55</v>
      </c>
      <c r="E9" s="28" t="s">
        <v>54</v>
      </c>
    </row>
    <row r="10" spans="1:7" x14ac:dyDescent="0.25">
      <c r="A10" s="29" t="s">
        <v>33</v>
      </c>
      <c r="B10" s="30"/>
      <c r="C10" s="30"/>
      <c r="D10" s="31">
        <f>IF(SUM(B10-C10)&gt;0,SUM(B10-C10)*$B$27,0)</f>
        <v>0</v>
      </c>
      <c r="E10" s="32">
        <f t="shared" ref="E10:E20" si="0">IF(SUM(B10-C10-D10)&lt;0,0,SUM(B10-C10-D10))</f>
        <v>0</v>
      </c>
      <c r="G10" s="33"/>
    </row>
    <row r="11" spans="1:7" x14ac:dyDescent="0.25">
      <c r="A11" s="34" t="s">
        <v>34</v>
      </c>
      <c r="B11" s="35"/>
      <c r="C11" s="35"/>
      <c r="D11" s="36">
        <f>IF(SUM(B11-C11)&gt;0,SUM(B11-C11)*$B$27,0)</f>
        <v>0</v>
      </c>
      <c r="E11" s="32">
        <f>IF(SUM(B11-C11-D11)&lt;0,0,SUM(B11-C11-D11))</f>
        <v>0</v>
      </c>
    </row>
    <row r="12" spans="1:7" x14ac:dyDescent="0.25">
      <c r="A12" s="34" t="s">
        <v>35</v>
      </c>
      <c r="B12" s="35"/>
      <c r="C12" s="35"/>
      <c r="D12" s="36">
        <f>IF(SUM(B12-C12)&gt;0,SUM(B12-C12)*$B$27,0)</f>
        <v>0</v>
      </c>
      <c r="E12" s="32">
        <f t="shared" si="0"/>
        <v>0</v>
      </c>
    </row>
    <row r="13" spans="1:7" x14ac:dyDescent="0.25">
      <c r="A13" s="34" t="s">
        <v>36</v>
      </c>
      <c r="B13" s="35"/>
      <c r="C13" s="35"/>
      <c r="D13" s="36">
        <v>0</v>
      </c>
      <c r="E13" s="32">
        <f t="shared" si="0"/>
        <v>0</v>
      </c>
    </row>
    <row r="14" spans="1:7" x14ac:dyDescent="0.25">
      <c r="A14" s="34" t="s">
        <v>37</v>
      </c>
      <c r="B14" s="35"/>
      <c r="C14" s="35"/>
      <c r="D14" s="36">
        <f>IF(SUM(B14-C14)&gt;0,SUM(B14-C14)*$B$27,0)</f>
        <v>0</v>
      </c>
      <c r="E14" s="32">
        <f t="shared" si="0"/>
        <v>0</v>
      </c>
    </row>
    <row r="15" spans="1:7" ht="25.5" x14ac:dyDescent="0.25">
      <c r="A15" s="34" t="s">
        <v>38</v>
      </c>
      <c r="B15" s="35"/>
      <c r="C15" s="35"/>
      <c r="D15" s="36">
        <f>IF(SUM(B15-C15)&gt;0,SUM(B15-C15)*$B$27,0.00000000001)</f>
        <v>9.9999999999999994E-12</v>
      </c>
      <c r="E15" s="32">
        <f t="shared" si="0"/>
        <v>0</v>
      </c>
    </row>
    <row r="16" spans="1:7" ht="25.5" x14ac:dyDescent="0.25">
      <c r="A16" s="34" t="s">
        <v>39</v>
      </c>
      <c r="B16" s="35"/>
      <c r="C16" s="35"/>
      <c r="D16" s="36">
        <f t="shared" ref="D16:D23" si="1">IF(SUM(B16-C16)&gt;0,SUM(B16-C16)*$B$27,0)</f>
        <v>0</v>
      </c>
      <c r="E16" s="32">
        <f t="shared" si="0"/>
        <v>0</v>
      </c>
    </row>
    <row r="17" spans="1:5" x14ac:dyDescent="0.25">
      <c r="A17" s="34" t="s">
        <v>40</v>
      </c>
      <c r="B17" s="35"/>
      <c r="C17" s="35"/>
      <c r="D17" s="36">
        <f t="shared" si="1"/>
        <v>0</v>
      </c>
      <c r="E17" s="32">
        <f t="shared" si="0"/>
        <v>0</v>
      </c>
    </row>
    <row r="18" spans="1:5" x14ac:dyDescent="0.25">
      <c r="A18" s="34" t="s">
        <v>41</v>
      </c>
      <c r="B18" s="35"/>
      <c r="C18" s="35"/>
      <c r="D18" s="36">
        <f t="shared" si="1"/>
        <v>0</v>
      </c>
      <c r="E18" s="32">
        <f t="shared" si="0"/>
        <v>0</v>
      </c>
    </row>
    <row r="19" spans="1:5" x14ac:dyDescent="0.25">
      <c r="A19" s="34" t="s">
        <v>42</v>
      </c>
      <c r="B19" s="35"/>
      <c r="C19" s="35"/>
      <c r="D19" s="36">
        <f t="shared" si="1"/>
        <v>0</v>
      </c>
      <c r="E19" s="32">
        <f t="shared" si="0"/>
        <v>0</v>
      </c>
    </row>
    <row r="20" spans="1:5" x14ac:dyDescent="0.25">
      <c r="A20" s="34" t="s">
        <v>43</v>
      </c>
      <c r="B20" s="35"/>
      <c r="C20" s="35"/>
      <c r="D20" s="36">
        <f t="shared" si="1"/>
        <v>0</v>
      </c>
      <c r="E20" s="32">
        <f t="shared" si="0"/>
        <v>0</v>
      </c>
    </row>
    <row r="21" spans="1:5" x14ac:dyDescent="0.25">
      <c r="A21" s="34" t="s">
        <v>44</v>
      </c>
      <c r="B21" s="35"/>
      <c r="C21" s="35"/>
      <c r="D21" s="36">
        <f t="shared" si="1"/>
        <v>0</v>
      </c>
      <c r="E21" s="32">
        <f>IF(SUM(B21-C21-D21)&lt;0,0,SUM(B21-C21-D21))</f>
        <v>0</v>
      </c>
    </row>
    <row r="22" spans="1:5" ht="38.25" x14ac:dyDescent="0.25">
      <c r="A22" s="34" t="s">
        <v>45</v>
      </c>
      <c r="B22" s="35"/>
      <c r="C22" s="35"/>
      <c r="D22" s="36">
        <f t="shared" si="1"/>
        <v>0</v>
      </c>
      <c r="E22" s="32">
        <f t="shared" ref="E22:E23" si="2">IF(SUM(B22-C22-D22)&lt;0,0,SUM(B22-C22-D22))</f>
        <v>0</v>
      </c>
    </row>
    <row r="23" spans="1:5" ht="15.75" thickBot="1" x14ac:dyDescent="0.3">
      <c r="A23" s="34" t="s">
        <v>16</v>
      </c>
      <c r="B23" s="37"/>
      <c r="C23" s="37"/>
      <c r="D23" s="38">
        <f t="shared" si="1"/>
        <v>0</v>
      </c>
      <c r="E23" s="32">
        <f t="shared" si="2"/>
        <v>0</v>
      </c>
    </row>
    <row r="24" spans="1:5" s="41" customFormat="1" ht="15.75" thickBot="1" x14ac:dyDescent="0.3">
      <c r="A24" s="3" t="s">
        <v>8</v>
      </c>
      <c r="B24" s="39">
        <f>IF(SUM(B10:B23)=0,0,SUM(B10:B23))</f>
        <v>0</v>
      </c>
      <c r="C24" s="39">
        <f>SUM(C10:C23)</f>
        <v>0</v>
      </c>
      <c r="D24" s="40">
        <f>SUM(D10:D23)</f>
        <v>9.9999999999999994E-12</v>
      </c>
      <c r="E24" s="40">
        <f>SUM(E10:E23)</f>
        <v>0</v>
      </c>
    </row>
    <row r="25" spans="1:5" ht="15.75" thickBot="1" x14ac:dyDescent="0.3">
      <c r="A25" s="8"/>
      <c r="B25" s="42"/>
      <c r="C25" s="21"/>
      <c r="D25" s="21"/>
      <c r="E25" s="22"/>
    </row>
    <row r="26" spans="1:5" ht="36.75" thickBot="1" x14ac:dyDescent="0.3">
      <c r="A26" s="4" t="s">
        <v>57</v>
      </c>
      <c r="B26" s="1">
        <f>IF(0.5*B24&lt;=6000000,0.5*B24,6000000)</f>
        <v>0</v>
      </c>
      <c r="C26" s="21"/>
      <c r="D26" s="5" t="s">
        <v>7</v>
      </c>
      <c r="E26" s="43"/>
    </row>
    <row r="27" spans="1:5" ht="36.75" thickBot="1" x14ac:dyDescent="0.3">
      <c r="A27" s="4" t="s">
        <v>58</v>
      </c>
      <c r="B27" s="2">
        <f>IF(E26&gt;0,E26/(B24-C24),0)</f>
        <v>0</v>
      </c>
      <c r="C27" s="21"/>
      <c r="D27" s="44"/>
      <c r="E27" s="45" t="str">
        <f>IF(E26&gt;B26,"CHYBNÝ ÚDAJ","OK")</f>
        <v>OK</v>
      </c>
    </row>
    <row r="28" spans="1:5" ht="72" thickBot="1" x14ac:dyDescent="0.3">
      <c r="A28" s="6" t="s">
        <v>56</v>
      </c>
      <c r="B28" s="46" t="s">
        <v>2</v>
      </c>
      <c r="C28" s="47" t="s">
        <v>10</v>
      </c>
      <c r="D28" s="48"/>
      <c r="E28" s="49"/>
    </row>
    <row r="29" spans="1:5" ht="26.25" thickBot="1" x14ac:dyDescent="0.3">
      <c r="A29" s="50" t="s">
        <v>17</v>
      </c>
      <c r="B29" s="51"/>
      <c r="C29" s="52"/>
      <c r="D29" s="48"/>
      <c r="E29" s="49"/>
    </row>
    <row r="30" spans="1:5" ht="15.75" thickBot="1" x14ac:dyDescent="0.3">
      <c r="A30" s="7" t="s">
        <v>18</v>
      </c>
      <c r="B30" s="53"/>
      <c r="C30" s="52"/>
      <c r="D30" s="48"/>
      <c r="E30" s="49"/>
    </row>
    <row r="31" spans="1:5" ht="26.25" thickBot="1" x14ac:dyDescent="0.3">
      <c r="A31" s="50" t="s">
        <v>19</v>
      </c>
      <c r="B31" s="53"/>
      <c r="C31" s="52"/>
      <c r="D31" s="21"/>
      <c r="E31" s="22"/>
    </row>
    <row r="32" spans="1:5" ht="26.25" thickBot="1" x14ac:dyDescent="0.3">
      <c r="A32" s="7" t="s">
        <v>48</v>
      </c>
      <c r="B32" s="53"/>
      <c r="C32" s="52"/>
      <c r="D32" s="21"/>
      <c r="E32" s="22"/>
    </row>
    <row r="33" spans="1:5" ht="15.75" thickBot="1" x14ac:dyDescent="0.3">
      <c r="A33" s="50" t="s">
        <v>46</v>
      </c>
      <c r="B33" s="53"/>
      <c r="C33" s="52"/>
      <c r="D33" s="21"/>
      <c r="E33" s="22"/>
    </row>
    <row r="34" spans="1:5" ht="26.25" thickBot="1" x14ac:dyDescent="0.3">
      <c r="A34" s="7" t="s">
        <v>21</v>
      </c>
      <c r="B34" s="53"/>
      <c r="C34" s="52"/>
      <c r="D34" s="21"/>
      <c r="E34" s="22"/>
    </row>
    <row r="35" spans="1:5" ht="15.75" thickBot="1" x14ac:dyDescent="0.3">
      <c r="A35" s="50" t="s">
        <v>22</v>
      </c>
      <c r="B35" s="53"/>
      <c r="C35" s="52"/>
      <c r="D35" s="21"/>
      <c r="E35" s="22"/>
    </row>
    <row r="36" spans="1:5" ht="26.25" thickBot="1" x14ac:dyDescent="0.3">
      <c r="A36" s="7" t="s">
        <v>23</v>
      </c>
      <c r="B36" s="53"/>
      <c r="C36" s="52"/>
      <c r="D36" s="21"/>
      <c r="E36" s="22"/>
    </row>
    <row r="37" spans="1:5" ht="15.75" thickBot="1" x14ac:dyDescent="0.3">
      <c r="A37" s="50" t="s">
        <v>24</v>
      </c>
      <c r="B37" s="53"/>
      <c r="C37" s="52"/>
      <c r="D37" s="21"/>
      <c r="E37" s="22"/>
    </row>
    <row r="38" spans="1:5" ht="15.75" thickBot="1" x14ac:dyDescent="0.3">
      <c r="A38" s="50" t="s">
        <v>25</v>
      </c>
      <c r="B38" s="53"/>
      <c r="C38" s="52"/>
      <c r="D38" s="21"/>
      <c r="E38" s="22"/>
    </row>
    <row r="39" spans="1:5" ht="15.75" thickBot="1" x14ac:dyDescent="0.3">
      <c r="A39" s="50" t="s">
        <v>26</v>
      </c>
      <c r="B39" s="53"/>
      <c r="C39" s="52"/>
      <c r="D39" s="21"/>
      <c r="E39" s="22"/>
    </row>
    <row r="40" spans="1:5" ht="15.75" thickBot="1" x14ac:dyDescent="0.3">
      <c r="A40" s="7" t="s">
        <v>27</v>
      </c>
      <c r="B40" s="53"/>
      <c r="C40" s="52"/>
      <c r="D40" s="21"/>
      <c r="E40" s="22"/>
    </row>
    <row r="41" spans="1:5" ht="15.75" thickBot="1" x14ac:dyDescent="0.3">
      <c r="A41" s="50" t="s">
        <v>28</v>
      </c>
      <c r="B41" s="53"/>
      <c r="C41" s="52"/>
      <c r="D41" s="21"/>
      <c r="E41" s="22"/>
    </row>
    <row r="42" spans="1:5" ht="15.75" thickBot="1" x14ac:dyDescent="0.3">
      <c r="A42" s="50" t="s">
        <v>47</v>
      </c>
      <c r="B42" s="53"/>
      <c r="C42" s="52"/>
      <c r="D42" s="21"/>
      <c r="E42" s="22"/>
    </row>
    <row r="43" spans="1:5" ht="15.75" thickBot="1" x14ac:dyDescent="0.3">
      <c r="A43" s="7" t="s">
        <v>30</v>
      </c>
      <c r="B43" s="54"/>
      <c r="C43" s="52"/>
      <c r="D43" s="21"/>
      <c r="E43" s="22"/>
    </row>
    <row r="44" spans="1:5" s="41" customFormat="1" ht="15.75" thickBot="1" x14ac:dyDescent="0.3">
      <c r="A44" s="3" t="s">
        <v>31</v>
      </c>
      <c r="B44" s="40">
        <f>SUM(B29:B43)</f>
        <v>0</v>
      </c>
      <c r="C44" s="40">
        <f>SUM(C29:C43)</f>
        <v>0</v>
      </c>
      <c r="D44" s="55"/>
      <c r="E44" s="56"/>
    </row>
    <row r="45" spans="1:5" ht="15.75" thickBot="1" x14ac:dyDescent="0.3">
      <c r="A45" s="9"/>
      <c r="B45" s="57"/>
      <c r="C45" s="58"/>
      <c r="D45" s="59"/>
      <c r="E45" s="22"/>
    </row>
    <row r="46" spans="1:5" ht="20.25" thickBot="1" x14ac:dyDescent="0.3">
      <c r="A46" s="60" t="s">
        <v>3</v>
      </c>
      <c r="B46" s="40">
        <f>B24+B44</f>
        <v>0</v>
      </c>
      <c r="C46" s="61">
        <f>C24+C44</f>
        <v>0</v>
      </c>
      <c r="D46" s="55"/>
      <c r="E46" s="22"/>
    </row>
    <row r="47" spans="1:5" ht="19.5" x14ac:dyDescent="0.25">
      <c r="A47" s="62"/>
      <c r="B47" s="63"/>
      <c r="C47" s="63"/>
      <c r="D47" s="63"/>
      <c r="E47" s="64"/>
    </row>
    <row r="48" spans="1:5" x14ac:dyDescent="0.25">
      <c r="A48" s="65" t="s">
        <v>49</v>
      </c>
      <c r="B48" s="63"/>
      <c r="C48" s="63"/>
      <c r="D48" s="63"/>
      <c r="E48" s="66" t="s">
        <v>50</v>
      </c>
    </row>
    <row r="49" spans="1:5" ht="15.75" thickBot="1" x14ac:dyDescent="0.3">
      <c r="A49" s="65" t="s">
        <v>51</v>
      </c>
      <c r="B49" s="63"/>
      <c r="C49" s="63"/>
      <c r="D49" s="63"/>
      <c r="E49" s="66" t="s">
        <v>50</v>
      </c>
    </row>
    <row r="50" spans="1:5" ht="15.75" thickBot="1" x14ac:dyDescent="0.3">
      <c r="A50" s="20"/>
      <c r="B50" s="21"/>
      <c r="C50" s="21"/>
      <c r="D50" s="21"/>
      <c r="E50" s="22"/>
    </row>
    <row r="51" spans="1:5" x14ac:dyDescent="0.25">
      <c r="A51" s="110" t="s">
        <v>4</v>
      </c>
      <c r="B51" s="112" t="s">
        <v>5</v>
      </c>
      <c r="C51" s="113"/>
      <c r="D51" s="112" t="s">
        <v>6</v>
      </c>
      <c r="E51" s="113"/>
    </row>
    <row r="52" spans="1:5" ht="15.75" thickBot="1" x14ac:dyDescent="0.3">
      <c r="A52" s="111"/>
      <c r="B52" s="114"/>
      <c r="C52" s="115"/>
      <c r="D52" s="114"/>
      <c r="E52" s="115"/>
    </row>
  </sheetData>
  <sheetProtection algorithmName="SHA-512" hashValue="86JbJN097l+Cvug1kPauSv+tH//5FUauPfutBEgmeCYJXuwOTsDdS+14t4tI6dLrK9AYZVBFJL7BnL0TkmLWag==" saltValue="xNYY6xejFin6IbRchm/tGQ==" spinCount="100000" sheet="1" objects="1" scenarios="1"/>
  <mergeCells count="8">
    <mergeCell ref="C1:E1"/>
    <mergeCell ref="A5:E5"/>
    <mergeCell ref="A6:D6"/>
    <mergeCell ref="A7:D7"/>
    <mergeCell ref="A8:E8"/>
    <mergeCell ref="A51:A52"/>
    <mergeCell ref="B51:C52"/>
    <mergeCell ref="D51:E52"/>
  </mergeCells>
  <conditionalFormatting sqref="E26">
    <cfRule type="cellIs" dxfId="2" priority="1" operator="greaterThan">
      <formula>6000000</formula>
    </cfRule>
  </conditionalFormatting>
  <pageMargins left="0.7" right="0.7" top="0.78740157499999996" bottom="0.78740157499999996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F29" sqref="F29"/>
    </sheetView>
  </sheetViews>
  <sheetFormatPr defaultColWidth="9.140625" defaultRowHeight="15" x14ac:dyDescent="0.25"/>
  <cols>
    <col min="1" max="1" width="71.42578125" style="19" customWidth="1"/>
    <col min="2" max="2" width="27.140625" style="19" bestFit="1" customWidth="1"/>
    <col min="3" max="4" width="14.7109375" style="19" customWidth="1"/>
    <col min="5" max="5" width="21.42578125" style="19" bestFit="1" customWidth="1"/>
    <col min="6" max="6" width="18.42578125" style="19" bestFit="1" customWidth="1"/>
    <col min="7" max="7" width="29.7109375" style="19" customWidth="1"/>
    <col min="8" max="8" width="16.28515625" style="19" bestFit="1" customWidth="1"/>
    <col min="9" max="16384" width="9.140625" style="19"/>
  </cols>
  <sheetData>
    <row r="2" spans="1:7" ht="15.75" thickBot="1" x14ac:dyDescent="0.3"/>
    <row r="3" spans="1:7" ht="33" customHeight="1" thickBot="1" x14ac:dyDescent="0.3">
      <c r="B3" s="67" t="s">
        <v>0</v>
      </c>
      <c r="C3" s="89"/>
      <c r="D3" s="90"/>
      <c r="E3" s="91"/>
    </row>
    <row r="4" spans="1:7" ht="15.75" thickBot="1" x14ac:dyDescent="0.3"/>
    <row r="5" spans="1:7" ht="27.95" customHeight="1" thickBot="1" x14ac:dyDescent="0.3">
      <c r="A5" s="92" t="s">
        <v>52</v>
      </c>
      <c r="B5" s="93"/>
      <c r="C5" s="93"/>
      <c r="D5" s="93"/>
      <c r="E5" s="94"/>
    </row>
    <row r="6" spans="1:7" ht="27.95" customHeight="1" thickBot="1" x14ac:dyDescent="0.3">
      <c r="A6" s="101" t="s">
        <v>59</v>
      </c>
      <c r="B6" s="102"/>
      <c r="C6" s="102"/>
      <c r="D6" s="103"/>
      <c r="E6" s="23"/>
    </row>
    <row r="7" spans="1:7" ht="27.95" customHeight="1" thickBot="1" x14ac:dyDescent="0.3">
      <c r="A7" s="95"/>
      <c r="B7" s="96"/>
      <c r="C7" s="96"/>
      <c r="D7" s="97"/>
      <c r="E7" s="24" t="s">
        <v>1</v>
      </c>
    </row>
    <row r="8" spans="1:7" ht="18.75" thickBot="1" x14ac:dyDescent="0.3">
      <c r="A8" s="98" t="s">
        <v>12</v>
      </c>
      <c r="B8" s="99"/>
      <c r="C8" s="99"/>
      <c r="D8" s="99"/>
      <c r="E8" s="99"/>
    </row>
    <row r="9" spans="1:7" ht="78.75" customHeight="1" thickBot="1" x14ac:dyDescent="0.3">
      <c r="A9" s="25" t="s">
        <v>60</v>
      </c>
      <c r="B9" s="28" t="s">
        <v>13</v>
      </c>
      <c r="C9" s="68" t="s">
        <v>10</v>
      </c>
      <c r="D9" s="28" t="s">
        <v>61</v>
      </c>
      <c r="E9" s="28" t="s">
        <v>14</v>
      </c>
      <c r="F9" s="28" t="s">
        <v>11</v>
      </c>
    </row>
    <row r="10" spans="1:7" ht="15" customHeight="1" thickBot="1" x14ac:dyDescent="0.3">
      <c r="A10" s="29" t="s">
        <v>33</v>
      </c>
      <c r="B10" s="69">
        <f>Dotace!B10</f>
        <v>0</v>
      </c>
      <c r="C10" s="69">
        <f>Dotace!C10</f>
        <v>0</v>
      </c>
      <c r="D10" s="31">
        <f>Dotace!D10</f>
        <v>0</v>
      </c>
      <c r="E10" s="31">
        <f t="shared" ref="E10:E23" si="0">IF((SUM(B10-C10-D10)*$E$27/SUM($B$24-$C$24-$D$24))&gt;0,SUM(B10-C10-D10)*$E$27/SUM($B$24-$C$24-$D$24),0)</f>
        <v>0</v>
      </c>
      <c r="F10" s="31">
        <f>IF(SUM(B10-C10-D10-E10)&lt;0,0,SUM(B10-C10-D10-E10))</f>
        <v>0</v>
      </c>
      <c r="G10" s="33"/>
    </row>
    <row r="11" spans="1:7" ht="15.75" thickBot="1" x14ac:dyDescent="0.3">
      <c r="A11" s="34" t="s">
        <v>34</v>
      </c>
      <c r="B11" s="69">
        <f>Dotace!B11</f>
        <v>0</v>
      </c>
      <c r="C11" s="70">
        <f>Dotace!C11</f>
        <v>0</v>
      </c>
      <c r="D11" s="36">
        <f>Dotace!D11</f>
        <v>0</v>
      </c>
      <c r="E11" s="36">
        <f t="shared" si="0"/>
        <v>0</v>
      </c>
      <c r="F11" s="36">
        <f t="shared" ref="F11:F23" si="1">IF(SUM(B11-C11-D11-E11)&lt;0,0,SUM(B11-C11-D11-E11))</f>
        <v>0</v>
      </c>
    </row>
    <row r="12" spans="1:7" ht="15.75" thickBot="1" x14ac:dyDescent="0.3">
      <c r="A12" s="34" t="s">
        <v>35</v>
      </c>
      <c r="B12" s="69">
        <f>Dotace!B12</f>
        <v>0</v>
      </c>
      <c r="C12" s="70">
        <f>Dotace!C12</f>
        <v>0</v>
      </c>
      <c r="D12" s="36">
        <f>Dotace!D12</f>
        <v>0</v>
      </c>
      <c r="E12" s="36">
        <f t="shared" si="0"/>
        <v>0</v>
      </c>
      <c r="F12" s="36">
        <f t="shared" si="1"/>
        <v>0</v>
      </c>
    </row>
    <row r="13" spans="1:7" ht="14.25" customHeight="1" thickBot="1" x14ac:dyDescent="0.3">
      <c r="A13" s="34" t="s">
        <v>36</v>
      </c>
      <c r="B13" s="69">
        <f>Dotace!B13</f>
        <v>0</v>
      </c>
      <c r="C13" s="70">
        <f>Dotace!C13</f>
        <v>0</v>
      </c>
      <c r="D13" s="36">
        <f>Dotace!D13</f>
        <v>0</v>
      </c>
      <c r="E13" s="36">
        <f t="shared" si="0"/>
        <v>0</v>
      </c>
      <c r="F13" s="36">
        <f t="shared" si="1"/>
        <v>0</v>
      </c>
    </row>
    <row r="14" spans="1:7" ht="15" customHeight="1" thickBot="1" x14ac:dyDescent="0.3">
      <c r="A14" s="34" t="s">
        <v>37</v>
      </c>
      <c r="B14" s="69">
        <f>Dotace!B14</f>
        <v>0</v>
      </c>
      <c r="C14" s="70">
        <f>Dotace!C14</f>
        <v>0</v>
      </c>
      <c r="D14" s="36">
        <f>Dotace!D14</f>
        <v>0</v>
      </c>
      <c r="E14" s="36">
        <f t="shared" si="0"/>
        <v>0</v>
      </c>
      <c r="F14" s="36">
        <f t="shared" si="1"/>
        <v>0</v>
      </c>
    </row>
    <row r="15" spans="1:7" ht="26.25" thickBot="1" x14ac:dyDescent="0.3">
      <c r="A15" s="34" t="s">
        <v>38</v>
      </c>
      <c r="B15" s="69">
        <f>Dotace!B15</f>
        <v>0</v>
      </c>
      <c r="C15" s="70">
        <f>Dotace!C15</f>
        <v>0</v>
      </c>
      <c r="D15" s="36">
        <f>Dotace!D15</f>
        <v>9.9999999999999994E-12</v>
      </c>
      <c r="E15" s="36">
        <f t="shared" si="0"/>
        <v>0</v>
      </c>
      <c r="F15" s="36">
        <f t="shared" si="1"/>
        <v>0</v>
      </c>
    </row>
    <row r="16" spans="1:7" ht="26.25" thickBot="1" x14ac:dyDescent="0.3">
      <c r="A16" s="34" t="s">
        <v>39</v>
      </c>
      <c r="B16" s="69">
        <f>Dotace!B16</f>
        <v>0</v>
      </c>
      <c r="C16" s="70">
        <f>Dotace!C16</f>
        <v>0</v>
      </c>
      <c r="D16" s="36">
        <f>Dotace!D16</f>
        <v>0</v>
      </c>
      <c r="E16" s="36">
        <f t="shared" si="0"/>
        <v>0</v>
      </c>
      <c r="F16" s="36">
        <f t="shared" si="1"/>
        <v>0</v>
      </c>
    </row>
    <row r="17" spans="1:6" ht="15.75" thickBot="1" x14ac:dyDescent="0.3">
      <c r="A17" s="34" t="s">
        <v>40</v>
      </c>
      <c r="B17" s="69">
        <f>Dotace!B17</f>
        <v>0</v>
      </c>
      <c r="C17" s="70">
        <f>Dotace!C17</f>
        <v>0</v>
      </c>
      <c r="D17" s="36">
        <f>Dotace!D17</f>
        <v>0</v>
      </c>
      <c r="E17" s="36">
        <f t="shared" si="0"/>
        <v>0</v>
      </c>
      <c r="F17" s="36">
        <f t="shared" si="1"/>
        <v>0</v>
      </c>
    </row>
    <row r="18" spans="1:6" ht="15.75" thickBot="1" x14ac:dyDescent="0.3">
      <c r="A18" s="34" t="s">
        <v>41</v>
      </c>
      <c r="B18" s="69">
        <f>Dotace!B18</f>
        <v>0</v>
      </c>
      <c r="C18" s="70">
        <f>Dotace!C18</f>
        <v>0</v>
      </c>
      <c r="D18" s="36">
        <f>Dotace!D18</f>
        <v>0</v>
      </c>
      <c r="E18" s="36">
        <f t="shared" si="0"/>
        <v>0</v>
      </c>
      <c r="F18" s="36">
        <f t="shared" si="1"/>
        <v>0</v>
      </c>
    </row>
    <row r="19" spans="1:6" ht="15" customHeight="1" thickBot="1" x14ac:dyDescent="0.3">
      <c r="A19" s="34" t="s">
        <v>42</v>
      </c>
      <c r="B19" s="69">
        <f>Dotace!B19</f>
        <v>0</v>
      </c>
      <c r="C19" s="70">
        <f>Dotace!C19</f>
        <v>0</v>
      </c>
      <c r="D19" s="36">
        <f>Dotace!D19</f>
        <v>0</v>
      </c>
      <c r="E19" s="36">
        <f t="shared" si="0"/>
        <v>0</v>
      </c>
      <c r="F19" s="36">
        <f t="shared" si="1"/>
        <v>0</v>
      </c>
    </row>
    <row r="20" spans="1:6" ht="15" customHeight="1" thickBot="1" x14ac:dyDescent="0.3">
      <c r="A20" s="34" t="s">
        <v>43</v>
      </c>
      <c r="B20" s="69">
        <f>Dotace!B20</f>
        <v>0</v>
      </c>
      <c r="C20" s="70">
        <f>Dotace!C20</f>
        <v>0</v>
      </c>
      <c r="D20" s="36">
        <f>Dotace!D20</f>
        <v>0</v>
      </c>
      <c r="E20" s="36">
        <f t="shared" si="0"/>
        <v>0</v>
      </c>
      <c r="F20" s="36">
        <f t="shared" si="1"/>
        <v>0</v>
      </c>
    </row>
    <row r="21" spans="1:6" ht="15.75" thickBot="1" x14ac:dyDescent="0.3">
      <c r="A21" s="34" t="s">
        <v>44</v>
      </c>
      <c r="B21" s="69">
        <f>Dotace!B21</f>
        <v>0</v>
      </c>
      <c r="C21" s="70">
        <f>Dotace!C21</f>
        <v>0</v>
      </c>
      <c r="D21" s="36">
        <f>Dotace!D21</f>
        <v>0</v>
      </c>
      <c r="E21" s="36">
        <f t="shared" si="0"/>
        <v>0</v>
      </c>
      <c r="F21" s="36">
        <f t="shared" si="1"/>
        <v>0</v>
      </c>
    </row>
    <row r="22" spans="1:6" ht="39" thickBot="1" x14ac:dyDescent="0.3">
      <c r="A22" s="34" t="s">
        <v>45</v>
      </c>
      <c r="B22" s="69">
        <f>Dotace!B22</f>
        <v>0</v>
      </c>
      <c r="C22" s="70">
        <f>Dotace!C22</f>
        <v>0</v>
      </c>
      <c r="D22" s="36">
        <f>Dotace!D22</f>
        <v>0</v>
      </c>
      <c r="E22" s="36">
        <f t="shared" si="0"/>
        <v>0</v>
      </c>
      <c r="F22" s="36">
        <f t="shared" si="1"/>
        <v>0</v>
      </c>
    </row>
    <row r="23" spans="1:6" ht="15.75" thickBot="1" x14ac:dyDescent="0.3">
      <c r="A23" s="34" t="s">
        <v>16</v>
      </c>
      <c r="B23" s="69">
        <f>Dotace!B23</f>
        <v>0</v>
      </c>
      <c r="C23" s="71">
        <f>Dotace!C23</f>
        <v>0</v>
      </c>
      <c r="D23" s="38">
        <f>Dotace!D23</f>
        <v>0</v>
      </c>
      <c r="E23" s="38">
        <f t="shared" si="0"/>
        <v>0</v>
      </c>
      <c r="F23" s="38">
        <f t="shared" si="1"/>
        <v>0</v>
      </c>
    </row>
    <row r="24" spans="1:6" s="41" customFormat="1" ht="15.75" thickBot="1" x14ac:dyDescent="0.3">
      <c r="A24" s="10" t="s">
        <v>8</v>
      </c>
      <c r="B24" s="72">
        <f>IF(SUM(B10:B23)=0,0,SUM(B10:B23))</f>
        <v>0</v>
      </c>
      <c r="C24" s="73">
        <f>SUM(C10:C23)</f>
        <v>0</v>
      </c>
      <c r="D24" s="74">
        <f>SUM(D10:D23)</f>
        <v>9.9999999999999994E-12</v>
      </c>
      <c r="E24" s="74">
        <f>IF(SUM(E10:E23)&lt;=0,0,SUM(E10:E23))</f>
        <v>0</v>
      </c>
      <c r="F24" s="74">
        <f>SUM(F10:F23)</f>
        <v>0</v>
      </c>
    </row>
    <row r="25" spans="1:6" ht="15.75" thickBot="1" x14ac:dyDescent="0.3">
      <c r="A25" s="11"/>
      <c r="B25" s="57"/>
      <c r="D25" s="75"/>
    </row>
    <row r="26" spans="1:6" ht="36.75" thickBot="1" x14ac:dyDescent="0.3">
      <c r="A26" s="12" t="s">
        <v>62</v>
      </c>
      <c r="B26" s="1">
        <f>IF(0.5*B24&lt;=6000000,0.5*B24,6000000)</f>
        <v>0</v>
      </c>
      <c r="D26" s="5" t="s">
        <v>7</v>
      </c>
      <c r="E26" s="76"/>
    </row>
    <row r="27" spans="1:6" ht="55.5" customHeight="1" thickBot="1" x14ac:dyDescent="0.3">
      <c r="A27" s="13" t="s">
        <v>58</v>
      </c>
      <c r="B27" s="2">
        <f>IF(E26=0,0,E26/(B24-C24))</f>
        <v>0</v>
      </c>
      <c r="C27" s="44"/>
      <c r="D27" s="5" t="s">
        <v>15</v>
      </c>
      <c r="E27" s="43"/>
      <c r="F27" s="45" t="str">
        <f>IF(E27&lt;=B28+0.00000000001,"OK","chybný údaj ")</f>
        <v>OK</v>
      </c>
    </row>
    <row r="28" spans="1:6" ht="55.5" customHeight="1" thickBot="1" x14ac:dyDescent="0.3">
      <c r="A28" s="14" t="s">
        <v>63</v>
      </c>
      <c r="B28" s="1">
        <f>(B24*0.9)-B26</f>
        <v>0</v>
      </c>
      <c r="C28" s="44"/>
      <c r="D28" s="44"/>
      <c r="E28" s="77"/>
    </row>
    <row r="29" spans="1:6" ht="55.5" customHeight="1" thickBot="1" x14ac:dyDescent="0.3">
      <c r="A29" s="4"/>
      <c r="B29" s="15"/>
      <c r="C29" s="44"/>
      <c r="D29" s="44"/>
      <c r="E29" s="77"/>
    </row>
    <row r="30" spans="1:6" ht="72" thickBot="1" x14ac:dyDescent="0.3">
      <c r="A30" s="88" t="s">
        <v>64</v>
      </c>
      <c r="B30" s="78" t="s">
        <v>2</v>
      </c>
      <c r="C30" s="47" t="s">
        <v>10</v>
      </c>
      <c r="D30" s="48"/>
      <c r="E30" s="79"/>
    </row>
    <row r="31" spans="1:6" ht="26.25" thickBot="1" x14ac:dyDescent="0.3">
      <c r="A31" s="50" t="s">
        <v>17</v>
      </c>
      <c r="B31" s="80">
        <f>Dotace!B29</f>
        <v>0</v>
      </c>
      <c r="C31" s="80">
        <f>Dotace!C29</f>
        <v>0</v>
      </c>
      <c r="D31" s="48"/>
      <c r="E31" s="81"/>
    </row>
    <row r="32" spans="1:6" ht="15.75" thickBot="1" x14ac:dyDescent="0.3">
      <c r="A32" s="7" t="s">
        <v>18</v>
      </c>
      <c r="B32" s="80">
        <f>Dotace!B30</f>
        <v>0</v>
      </c>
      <c r="C32" s="82">
        <f>Dotace!C30</f>
        <v>0</v>
      </c>
      <c r="D32" s="48"/>
      <c r="E32" s="81"/>
    </row>
    <row r="33" spans="1:3" ht="26.25" thickBot="1" x14ac:dyDescent="0.3">
      <c r="A33" s="50" t="s">
        <v>19</v>
      </c>
      <c r="B33" s="80">
        <f>Dotace!B31</f>
        <v>0</v>
      </c>
      <c r="C33" s="82">
        <f>Dotace!C31</f>
        <v>0</v>
      </c>
    </row>
    <row r="34" spans="1:3" ht="26.25" thickBot="1" x14ac:dyDescent="0.3">
      <c r="A34" s="7" t="s">
        <v>20</v>
      </c>
      <c r="B34" s="80">
        <f>Dotace!B32</f>
        <v>0</v>
      </c>
      <c r="C34" s="82">
        <f>Dotace!C32</f>
        <v>0</v>
      </c>
    </row>
    <row r="35" spans="1:3" ht="15.75" thickBot="1" x14ac:dyDescent="0.3">
      <c r="A35" s="50" t="s">
        <v>46</v>
      </c>
      <c r="B35" s="80">
        <f>Dotace!B33</f>
        <v>0</v>
      </c>
      <c r="C35" s="82">
        <f>Dotace!C39</f>
        <v>0</v>
      </c>
    </row>
    <row r="36" spans="1:3" ht="26.25" thickBot="1" x14ac:dyDescent="0.3">
      <c r="A36" s="7" t="s">
        <v>21</v>
      </c>
      <c r="B36" s="80">
        <f>Dotace!B34</f>
        <v>0</v>
      </c>
      <c r="C36" s="82">
        <f>Dotace!C34</f>
        <v>0</v>
      </c>
    </row>
    <row r="37" spans="1:3" ht="15.75" thickBot="1" x14ac:dyDescent="0.3">
      <c r="A37" s="50" t="s">
        <v>22</v>
      </c>
      <c r="B37" s="80">
        <f>Dotace!B35</f>
        <v>0</v>
      </c>
      <c r="C37" s="82">
        <f>Dotace!C35</f>
        <v>0</v>
      </c>
    </row>
    <row r="38" spans="1:3" ht="26.25" thickBot="1" x14ac:dyDescent="0.3">
      <c r="A38" s="7" t="s">
        <v>23</v>
      </c>
      <c r="B38" s="80">
        <f>Dotace!B36</f>
        <v>0</v>
      </c>
      <c r="C38" s="82">
        <f>Dotace!C36</f>
        <v>0</v>
      </c>
    </row>
    <row r="39" spans="1:3" ht="15.75" thickBot="1" x14ac:dyDescent="0.3">
      <c r="A39" s="50" t="s">
        <v>24</v>
      </c>
      <c r="B39" s="80">
        <f>Dotace!B37</f>
        <v>0</v>
      </c>
      <c r="C39" s="82">
        <f>Dotace!C37</f>
        <v>0</v>
      </c>
    </row>
    <row r="40" spans="1:3" ht="15.75" thickBot="1" x14ac:dyDescent="0.3">
      <c r="A40" s="50" t="s">
        <v>25</v>
      </c>
      <c r="B40" s="80">
        <f>Dotace!B38</f>
        <v>0</v>
      </c>
      <c r="C40" s="82">
        <f>Dotace!C44</f>
        <v>0</v>
      </c>
    </row>
    <row r="41" spans="1:3" ht="15.75" thickBot="1" x14ac:dyDescent="0.3">
      <c r="A41" s="50" t="s">
        <v>26</v>
      </c>
      <c r="B41" s="80">
        <f>Dotace!B39</f>
        <v>0</v>
      </c>
      <c r="C41" s="82">
        <f>Dotace!C39</f>
        <v>0</v>
      </c>
    </row>
    <row r="42" spans="1:3" ht="15.75" thickBot="1" x14ac:dyDescent="0.3">
      <c r="A42" s="7" t="s">
        <v>27</v>
      </c>
      <c r="B42" s="80">
        <f>Dotace!B40</f>
        <v>0</v>
      </c>
      <c r="C42" s="82">
        <f>Dotace!C40</f>
        <v>0</v>
      </c>
    </row>
    <row r="43" spans="1:3" ht="15.75" thickBot="1" x14ac:dyDescent="0.3">
      <c r="A43" s="50" t="s">
        <v>28</v>
      </c>
      <c r="B43" s="80">
        <f>Dotace!B41</f>
        <v>0</v>
      </c>
      <c r="C43" s="82">
        <f>Dotace!C41</f>
        <v>0</v>
      </c>
    </row>
    <row r="44" spans="1:3" ht="15.75" thickBot="1" x14ac:dyDescent="0.3">
      <c r="A44" s="50" t="s">
        <v>29</v>
      </c>
      <c r="B44" s="80">
        <f>Dotace!B42</f>
        <v>0</v>
      </c>
      <c r="C44" s="82">
        <f>Dotace!C42</f>
        <v>0</v>
      </c>
    </row>
    <row r="45" spans="1:3" ht="15.75" thickBot="1" x14ac:dyDescent="0.3">
      <c r="A45" s="7" t="s">
        <v>30</v>
      </c>
      <c r="B45" s="80">
        <f>Dotace!B43</f>
        <v>0</v>
      </c>
      <c r="C45" s="83">
        <f>Dotace!C49</f>
        <v>0</v>
      </c>
    </row>
    <row r="46" spans="1:3" s="41" customFormat="1" ht="15.75" thickBot="1" x14ac:dyDescent="0.3">
      <c r="A46" s="10" t="s">
        <v>32</v>
      </c>
      <c r="B46" s="40">
        <f>SUM(B31:B45)</f>
        <v>0</v>
      </c>
      <c r="C46" s="61">
        <f>SUM(C31:C45)</f>
        <v>0</v>
      </c>
    </row>
    <row r="47" spans="1:3" ht="15.75" thickBot="1" x14ac:dyDescent="0.3">
      <c r="A47" s="16"/>
      <c r="B47" s="84"/>
      <c r="C47" s="85"/>
    </row>
    <row r="48" spans="1:3" ht="20.25" thickBot="1" x14ac:dyDescent="0.3">
      <c r="A48" s="60" t="s">
        <v>3</v>
      </c>
      <c r="B48" s="40">
        <f>B24+B46</f>
        <v>0</v>
      </c>
      <c r="C48" s="61">
        <f>C24+C46</f>
        <v>0</v>
      </c>
    </row>
    <row r="49" spans="1:5" ht="20.25" thickBot="1" x14ac:dyDescent="0.3">
      <c r="A49" s="86"/>
      <c r="B49" s="63"/>
      <c r="C49" s="63"/>
      <c r="D49" s="63"/>
      <c r="E49" s="63"/>
    </row>
    <row r="50" spans="1:5" x14ac:dyDescent="0.25">
      <c r="A50" s="104" t="s">
        <v>4</v>
      </c>
      <c r="B50" s="106" t="s">
        <v>5</v>
      </c>
      <c r="C50" s="107"/>
      <c r="D50" s="106" t="s">
        <v>6</v>
      </c>
      <c r="E50" s="107"/>
    </row>
    <row r="51" spans="1:5" ht="15.75" thickBot="1" x14ac:dyDescent="0.3">
      <c r="A51" s="105"/>
      <c r="B51" s="108"/>
      <c r="C51" s="109"/>
      <c r="D51" s="108"/>
      <c r="E51" s="109"/>
    </row>
    <row r="52" spans="1:5" ht="15.75" x14ac:dyDescent="0.25">
      <c r="A52" s="87"/>
    </row>
  </sheetData>
  <sheetProtection algorithmName="SHA-512" hashValue="LVbypX4rGAMwpdY5dkgekz/jGpZBz9EyCys+pfkZsW+rYlSNf3v5Tb04/EMyAuxlV6dVnCgjlX4lE/JgGy+L2g==" saltValue="VQq8Niq5/qaPw4tu/YUmjw==" spinCount="100000" sheet="1" objects="1" scenarios="1"/>
  <mergeCells count="8">
    <mergeCell ref="A50:A51"/>
    <mergeCell ref="B50:C51"/>
    <mergeCell ref="D50:E51"/>
    <mergeCell ref="C3:E3"/>
    <mergeCell ref="A7:D7"/>
    <mergeCell ref="A8:E8"/>
    <mergeCell ref="A5:E5"/>
    <mergeCell ref="A6:D6"/>
  </mergeCells>
  <conditionalFormatting sqref="E26">
    <cfRule type="cellIs" dxfId="1" priority="3" operator="greaterThan">
      <formula>6000000</formula>
    </cfRule>
  </conditionalFormatting>
  <conditionalFormatting sqref="E27">
    <cfRule type="cellIs" dxfId="0" priority="1" operator="greaterThan">
      <formula>$B$28</formula>
    </cfRule>
  </conditionalFormatting>
  <pageMargins left="0.70866141732283472" right="0.31496062992125984" top="0.39370078740157483" bottom="0.31496062992125984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Dotace</vt:lpstr>
      <vt:lpstr>Dotace a úvěr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Červenka Václav</cp:lastModifiedBy>
  <cp:lastPrinted>2019-10-10T09:19:58Z</cp:lastPrinted>
  <dcterms:created xsi:type="dcterms:W3CDTF">2014-06-04T15:14:05Z</dcterms:created>
  <dcterms:modified xsi:type="dcterms:W3CDTF">2020-10-05T11:59:23Z</dcterms:modified>
</cp:coreProperties>
</file>